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<sst xmlns="http://schemas.openxmlformats.org/spreadsheetml/2006/main" count="1516" uniqueCount="273">
  <si>
    <t>Наименование</t>
  </si>
  <si>
    <t>ПР</t>
  </si>
  <si>
    <t>ЦСР</t>
  </si>
  <si>
    <t>ВР</t>
  </si>
  <si>
    <t>Руководство и управление в сфере установленных функций</t>
  </si>
  <si>
    <t>Жилищно-коммунальное хозяйство</t>
  </si>
  <si>
    <t>Обеспечение деятельности подведомственных учреждений</t>
  </si>
  <si>
    <t>Культура</t>
  </si>
  <si>
    <t>01</t>
  </si>
  <si>
    <t>02</t>
  </si>
  <si>
    <t>04</t>
  </si>
  <si>
    <t>05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</si>
  <si>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</si>
  <si>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</si>
  <si>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</si>
  <si>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</si>
  <si>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</si>
  <si>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</si>
  <si>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 xml:space="preserve">Физкультурно-оздоровительная работа и спортивные мероприятия </t>
  </si>
  <si>
    <t>Мероприятия в области здравоохранения, спорта и физической культуры, туризма</t>
  </si>
  <si>
    <t>0010000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</si>
  <si>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</si>
  <si>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</si>
  <si>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</t>
  </si>
  <si>
    <t>03</t>
  </si>
  <si>
    <t>Осуществление первичного воинского учета на территориях, где отсутствуют военные комиссариаты</t>
  </si>
  <si>
    <t>0013600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</si>
  <si>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</si>
  <si>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</si>
  <si>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Глава муниципального образования</t>
  </si>
  <si>
    <t>0020300</t>
  </si>
  <si>
    <t>000</t>
  </si>
  <si>
    <t>Выполнение функций органами местного самоуправления</t>
  </si>
  <si>
    <t>0020400</t>
  </si>
  <si>
    <t>500</t>
  </si>
  <si>
    <t>Центральный аппарат</t>
  </si>
  <si>
    <t>Благоустройство</t>
  </si>
  <si>
    <t>6000000</t>
  </si>
  <si>
    <t>Уличное освещение</t>
  </si>
  <si>
    <t>6000100</t>
  </si>
  <si>
    <t>Прочие мероприятия по благоустройству городских округов и поселений</t>
  </si>
  <si>
    <t>6000500</t>
  </si>
  <si>
    <t>4409900</t>
  </si>
  <si>
    <t>4829900</t>
  </si>
  <si>
    <t>5129700</t>
  </si>
  <si>
    <t>Руководство и управление в сфере установленных функций органов государственной власти субъектов  РФ и органов местного самоуправления</t>
  </si>
  <si>
    <t>Выполнение функций бюджетными учреждениями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</si>
  <si>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</si>
  <si>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</si>
  <si>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</si>
  <si>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</si>
  <si>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Сумма на год (руб.)</t>
  </si>
  <si>
    <t>Другие общегосударственные вопросы</t>
  </si>
  <si>
    <t>0013800</t>
  </si>
  <si>
    <t>Организация и содержание мест захоронения</t>
  </si>
  <si>
    <t>6000400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</si>
  <si>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</si>
  <si>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</si>
  <si>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</si>
  <si>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</si>
  <si>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</si>
  <si>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</si>
  <si>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</si>
  <si>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Реализация дополнительных мероприятий, направленных на снижение напряжённости на рынке труда субъектов Российской Федерации</t>
  </si>
  <si>
    <t>5100301</t>
  </si>
  <si>
    <t>5100302</t>
  </si>
  <si>
    <t>07</t>
  </si>
  <si>
    <t>7950100</t>
  </si>
  <si>
    <t>3500000</t>
  </si>
  <si>
    <t>Поддержка жилищного хозяйства</t>
  </si>
  <si>
    <t>Мероприятия в области жилищного хозяйства</t>
  </si>
  <si>
    <t>3500300</t>
  </si>
  <si>
    <t>Реализация государственной политики занятости населения</t>
  </si>
  <si>
    <t>5100000</t>
  </si>
  <si>
    <t>РЗ</t>
  </si>
  <si>
    <t>Всего</t>
  </si>
  <si>
    <t xml:space="preserve">Приложение 9 </t>
  </si>
  <si>
    <t>13</t>
  </si>
  <si>
    <t>Физическая культура  и спорт</t>
  </si>
  <si>
    <t xml:space="preserve">Физическая культура </t>
  </si>
  <si>
    <t>11</t>
  </si>
  <si>
    <t>2014 год</t>
  </si>
  <si>
    <t>Выполнение других обязательств государства</t>
  </si>
  <si>
    <t>650</t>
  </si>
  <si>
    <t>0920305</t>
  </si>
  <si>
    <t>0013802</t>
  </si>
  <si>
    <t>Учреждения по обеспечению хозяйственного обслуживания</t>
  </si>
  <si>
    <t>0930000</t>
  </si>
  <si>
    <t>0939900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</si>
  <si>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</si>
  <si>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</si>
  <si>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</si>
  <si>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</si>
  <si>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</si>
  <si>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Связь и информатика</t>
  </si>
  <si>
    <t>Информационные технологии и связь</t>
  </si>
  <si>
    <t>3300000</t>
  </si>
  <si>
    <t>Отдельные мероприятия в области информационно-коммуникационных технологий и связи</t>
  </si>
  <si>
    <t>3300200</t>
  </si>
  <si>
    <t>Озеленение</t>
  </si>
  <si>
    <t>6000300</t>
  </si>
  <si>
    <t>100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</si>
  <si>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</si>
  <si>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</si>
  <si>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</si>
  <si>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</si>
  <si>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</si>
  <si>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</si>
  <si>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</si>
  <si>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</si>
  <si>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</si>
  <si>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</si>
  <si>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</si>
  <si>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</si>
  <si>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</si>
  <si>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Резервные фонды</t>
  </si>
  <si>
    <t>Резервные фонды местных администраций</t>
  </si>
  <si>
    <t>0700500</t>
  </si>
  <si>
    <t>Резервные средства</t>
  </si>
  <si>
    <t>870</t>
  </si>
  <si>
    <t>Реализация государственных функций, связанных с общегосударственным управлением</t>
  </si>
  <si>
    <t>0920000</t>
  </si>
  <si>
    <t>0920300</t>
  </si>
  <si>
    <t>Прочие выплаты по обязательствам государства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</si>
  <si>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</si>
  <si>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</si>
  <si>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Закупка товаров, работ и услуг для государственных (муниципальных) нужд</t>
  </si>
  <si>
    <t>Иные безвозмездные и безвозвратные перечисления</t>
  </si>
  <si>
    <t>5200000</t>
  </si>
  <si>
    <t>Содействие занятости населения на 2011-2013 годы</t>
  </si>
  <si>
    <t>5224500</t>
  </si>
  <si>
    <t>Дорожное хозяйство</t>
  </si>
  <si>
    <t>Региональные целевые программы</t>
  </si>
  <si>
    <t>5220000</t>
  </si>
  <si>
    <t xml:space="preserve">Подпрограмма "Автомобильные дороги" </t>
  </si>
  <si>
    <t>5226105</t>
  </si>
  <si>
    <t>Межбюджетные трансферты</t>
  </si>
  <si>
    <t>Субсидии</t>
  </si>
  <si>
    <t>520</t>
  </si>
  <si>
    <t>521</t>
  </si>
  <si>
    <t>Программа "Молодежь Советского района" на 2010-2013 годы"</t>
  </si>
  <si>
    <t>7953000</t>
  </si>
  <si>
    <t>Программа "Дети Советского района на 2011-2014 г.г."</t>
  </si>
  <si>
    <t>Предоставление субсидий гос. (муницип.) бюджетным, автономным учреждениям и иным некоммерческим организациям</t>
  </si>
  <si>
    <t>Субсидии бюджетным учреждениям</t>
  </si>
  <si>
    <t>611</t>
  </si>
  <si>
    <t>Субсидии бюджетным учреждениям на иные цели</t>
  </si>
  <si>
    <t>612</t>
  </si>
  <si>
    <t>600</t>
  </si>
  <si>
    <t>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</si>
  <si>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</si>
  <si>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3150000</t>
  </si>
  <si>
    <t xml:space="preserve">Программа "Развитие транспортной системы Ханты-Мансийского автономного округа-Югры" на 2011-2013 годы и на период до 2015 года </t>
  </si>
  <si>
    <t>5226100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</si>
  <si>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</si>
  <si>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 xml:space="preserve">Мероприятия в сфере культуры и кинематографии </t>
  </si>
  <si>
    <t>4400000</t>
  </si>
  <si>
    <t>4400100</t>
  </si>
  <si>
    <t>2015 год</t>
  </si>
  <si>
    <t>Расходы на выплаты персоналу государственных (муниципальных) органов</t>
  </si>
  <si>
    <t>120</t>
  </si>
  <si>
    <t>121</t>
  </si>
  <si>
    <t>122</t>
  </si>
  <si>
    <t>0700000</t>
  </si>
  <si>
    <t>Оценка недвижимости, признание прав и  регулирование отношений по государственной и муниципальной собственности</t>
  </si>
  <si>
    <t>0900200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</si>
  <si>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</si>
  <si>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</si>
  <si>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</si>
  <si>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</si>
  <si>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</si>
  <si>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</si>
  <si>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7950000</t>
  </si>
  <si>
    <t>Программа "Профилактика правонарушений на территории сельского поселения Алябьевский на 2012-2014 годы"</t>
  </si>
  <si>
    <t>7953100</t>
  </si>
  <si>
    <t>Содержание и управление дорожным хозяйством</t>
  </si>
  <si>
    <t>3150100</t>
  </si>
  <si>
    <t>Другие вопросы в области национальной экономики</t>
  </si>
  <si>
    <t>12</t>
  </si>
  <si>
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</t>
  </si>
  <si>
    <t>5226300</t>
  </si>
  <si>
    <t>Капитальный ремонт государственного жилищного фонда субъектов РФ и муниципального жилищного фонда</t>
  </si>
  <si>
    <t>3500200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</si>
  <si>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</si>
  <si>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</si>
  <si>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Программа "Наш дом" на 2011-2013 годы</t>
  </si>
  <si>
    <t>5227000</t>
  </si>
  <si>
    <t>Закупка товаров, работ и услуг в целях капитального ремонта государственного (муниципального) имущества</t>
  </si>
  <si>
    <t>243</t>
  </si>
  <si>
    <t>Проведение капитального ремонта многоквартирных домов сельского поселения Алябьевский на 2012-2013 годы</t>
  </si>
  <si>
    <t>7952100</t>
  </si>
  <si>
    <t>Пенсионное обеспечение</t>
  </si>
  <si>
    <t>4910100</t>
  </si>
  <si>
    <t>Доплаты к пенсиям государственных служащих субъектов РФ и муниципальных служащих</t>
  </si>
  <si>
    <t>312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</si>
  <si>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</si>
  <si>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</si>
  <si>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</si>
  <si>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</si>
  <si>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</si>
  <si>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</si>
  <si>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</si>
  <si>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</si>
  <si>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</si>
  <si>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</si>
  <si>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Иные выплаты населению</t>
  </si>
  <si>
    <t>360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</si>
  <si>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</si>
  <si>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</si>
  <si>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 бюджетам бюджетной системы</t>
  </si>
  <si>
    <t>5210300</t>
  </si>
  <si>
    <t xml:space="preserve">Межбюджетные трансферты </t>
  </si>
  <si>
    <t xml:space="preserve">Иные межбюджетные трансферты </t>
  </si>
  <si>
    <t>540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</si>
  <si>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</si>
  <si>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</si>
  <si>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</si>
  <si>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</si>
  <si>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Выпадающий доход</t>
  </si>
  <si>
    <t>Условно утвержденные расходы</t>
  </si>
  <si>
    <t>9990000</t>
  </si>
  <si>
    <t xml:space="preserve"> </t>
  </si>
  <si>
    <t>Образование</t>
  </si>
  <si>
    <t>Молодежная политика и оздоровление детей</t>
  </si>
  <si>
    <t xml:space="preserve">Программа "Энергосбережение и повышение энергетической эффективности Советского района на период 2010-2015 годы" </t>
  </si>
  <si>
    <t>УУР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</si>
  <si>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</si>
  <si>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</si>
  <si>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</si>
  <si>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</si>
  <si>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Выборы!!!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</si>
  <si>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</si>
  <si>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</si>
  <si>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</si>
  <si>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Сумма на год с учетом изменений</t>
  </si>
  <si>
    <t>Изменения</t>
  </si>
  <si>
    <t>Сумма на 2014год по проекту 2012г, руб.</t>
  </si>
  <si>
    <t>Дорожное хозяйство (дорожные фонды)</t>
  </si>
  <si>
    <t>Ремонт и содержание дорог местного значения</t>
  </si>
  <si>
    <t>3150105</t>
  </si>
  <si>
    <t>Благоустройство дворовых территорий многоквартирных домов сельского поселения Алябьевский на 2011-2015г.г.</t>
  </si>
  <si>
    <t>Реконструкция и ремонт муниципальных автомобильных дорог на период 2011-2014 годов</t>
  </si>
  <si>
    <t>Проведение ремонта   и строительства дорог в сельском поселении Алябьевский - БЫЛО</t>
  </si>
  <si>
    <t>0200000</t>
  </si>
  <si>
    <t>0200002</t>
  </si>
  <si>
    <t>0200003</t>
  </si>
  <si>
    <t>Целевые программы муниципальных образований</t>
  </si>
  <si>
    <t>Пенсии за выслугу лет</t>
  </si>
  <si>
    <t>Закупка товаров, работ и услуг для государственных нужд</t>
  </si>
  <si>
    <t>Культура, кинематография</t>
  </si>
  <si>
    <t>Центры спортивной подготовки (сборные команды)</t>
  </si>
  <si>
    <t>Воинские формирования (органы, подразделения)</t>
  </si>
  <si>
    <t>2020000</t>
  </si>
  <si>
    <t xml:space="preserve">Государственная регистрация актов гражданского состояния </t>
  </si>
  <si>
    <t>Государственная регистрация актов гражданского состояния из бюджета автономного округа</t>
  </si>
  <si>
    <t xml:space="preserve">Мероприятия по предупреждению и ликвидации последствий чрезвычайных ситуаций и стихийных бедствий </t>
  </si>
  <si>
    <t>2180000</t>
  </si>
  <si>
    <t>Пенсии за выслугу лет, дополнительное пенсионное обеспечение</t>
  </si>
  <si>
    <t>4910000</t>
  </si>
  <si>
    <t>Доплаты к пенсиям, дополнительное пенсионное обеспечение</t>
  </si>
  <si>
    <t>3520000</t>
  </si>
  <si>
    <t>3520100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</si>
  <si>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</si>
  <si>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</si>
  <si>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Выпадающий доход С 2013г. изменилась классификация  см. р.0501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</si>
  <si>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</si>
  <si>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собственности</t>
  </si>
  <si>
    <t>от 25.12.2012г.  №226</t>
  </si>
  <si>
    <t>Учреждения культуры и мероприятия в сфере культуры и кинематографии</t>
  </si>
  <si>
    <t>Приложение 5</t>
  </si>
  <si>
    <t>Распределение бюджетных ассигнований по разделам, подразделам, целевым статьям и видам расходов классификации расходов бюджета сельского поселения Алябьевский в ведомственной структуре расходов на плановый период 2014 и 2015 годов</t>
  </si>
  <si>
    <t>7950400</t>
  </si>
  <si>
    <t>от  08.02.2013г. №231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</si>
</sst>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7"/>
      <name val="Times New Roman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9"/>
      <name val="Times New Roman"/>
      <family val="0"/>
    </font>
    <font>
      <b/>
      <sz val="7"/>
      <name val="Arial"/>
      <family val="0"/>
    </font>
    <font>
      <sz val="7"/>
      <name val="Arial"/>
      <family val="0"/>
    </font>
    <font>
      <sz val="7"/>
      <color indexed="8"/>
      <name val="Arial"/>
      <family val="2"/>
    </font>
    <font>
      <b/>
      <sz val="6"/>
      <name val="Arial"/>
      <family val="0"/>
    </font>
    <font>
      <sz val="6"/>
      <name val="Times New Roman"/>
      <family val="0"/>
    </font>
    <font>
      <b/>
      <sz val="6"/>
      <name val="Times New Roman"/>
      <family val="0"/>
    </font>
    <font>
      <sz val="6"/>
      <name val="Arial"/>
      <family val="0"/>
    </font>
    <font>
      <sz val="6"/>
      <color indexed="8"/>
      <name val="Arial"/>
      <family val="2"/>
    </font>
    <font>
      <b/>
      <sz val="8"/>
      <name val="Times New Roman"/>
      <family val="0"/>
    </font>
    <font>
      <sz val="8"/>
      <color indexed="8"/>
      <name val="Times New Roman"/>
      <family val="0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90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4" fillId="2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4" fontId="4" fillId="3" borderId="1" xfId="0" applyNumberFormat="1" applyFont="1" applyFill="1" applyBorder="1" applyAlignment="1" applyProtection="1">
      <alignment horizontal="center" vertical="top"/>
      <protection/>
    </xf>
    <xf numFmtId="4" fontId="4" fillId="4" borderId="1" xfId="0" applyNumberFormat="1" applyFont="1" applyFill="1" applyBorder="1" applyAlignment="1" applyProtection="1">
      <alignment horizontal="center" vertical="top"/>
      <protection/>
    </xf>
    <xf numFmtId="4" fontId="4" fillId="2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1" fillId="5" borderId="1" xfId="0" applyNumberFormat="1" applyFont="1" applyFill="1" applyBorder="1" applyAlignment="1" applyProtection="1">
      <alignment horizontal="center" vertical="top"/>
      <protection/>
    </xf>
    <xf numFmtId="4" fontId="4" fillId="2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4" fillId="0" borderId="1" xfId="0" applyNumberFormat="1" applyFont="1" applyFill="1" applyBorder="1" applyAlignment="1" applyProtection="1">
      <alignment horizontal="center" vertical="top"/>
      <protection/>
    </xf>
    <xf numFmtId="4" fontId="4" fillId="4" borderId="1" xfId="0" applyNumberFormat="1" applyFont="1" applyFill="1" applyBorder="1" applyAlignment="1" applyProtection="1">
      <alignment horizontal="center" vertical="top"/>
      <protection/>
    </xf>
    <xf numFmtId="4" fontId="1" fillId="2" borderId="1" xfId="0" applyNumberFormat="1" applyFont="1" applyFill="1" applyBorder="1" applyAlignment="1" applyProtection="1">
      <alignment horizontal="center" vertical="top"/>
      <protection/>
    </xf>
    <xf numFmtId="4" fontId="4" fillId="0" borderId="1" xfId="0" applyNumberFormat="1" applyFont="1" applyFill="1" applyBorder="1" applyAlignment="1" applyProtection="1">
      <alignment horizontal="center" vertical="top"/>
      <protection/>
    </xf>
    <xf numFmtId="4" fontId="1" fillId="5" borderId="1" xfId="0" applyNumberFormat="1" applyFont="1" applyFill="1" applyBorder="1" applyAlignment="1" applyProtection="1">
      <alignment horizontal="center" vertical="top"/>
      <protection/>
    </xf>
    <xf numFmtId="4" fontId="1" fillId="2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4" fillId="2" borderId="1" xfId="0" applyNumberFormat="1" applyFont="1" applyFill="1" applyBorder="1" applyAlignment="1" applyProtection="1">
      <alignment horizontal="center" vertical="top"/>
      <protection/>
    </xf>
    <xf numFmtId="4" fontId="1" fillId="6" borderId="1" xfId="0" applyNumberFormat="1" applyFont="1" applyFill="1" applyBorder="1" applyAlignment="1" applyProtection="1">
      <alignment horizontal="center" vertical="top"/>
      <protection/>
    </xf>
    <xf numFmtId="4" fontId="4" fillId="3" borderId="1" xfId="0" applyNumberFormat="1" applyFont="1" applyFill="1" applyBorder="1" applyAlignment="1" applyProtection="1">
      <alignment horizontal="center" vertical="top"/>
      <protection/>
    </xf>
    <xf numFmtId="4" fontId="4" fillId="0" borderId="1" xfId="0" applyNumberFormat="1" applyFont="1" applyFill="1" applyBorder="1" applyAlignment="1" applyProtection="1">
      <alignment horizontal="center" vertical="top"/>
      <protection/>
    </xf>
    <xf numFmtId="4" fontId="3" fillId="0" borderId="1" xfId="0" applyNumberFormat="1" applyFont="1" applyFill="1" applyBorder="1" applyAlignment="1" applyProtection="1">
      <alignment horizontal="center" vertical="top"/>
      <protection/>
    </xf>
    <xf numFmtId="4" fontId="4" fillId="7" borderId="1" xfId="0" applyNumberFormat="1" applyFont="1" applyFill="1" applyBorder="1" applyAlignment="1" applyProtection="1">
      <alignment horizontal="center" vertical="top"/>
      <protection/>
    </xf>
    <xf numFmtId="4" fontId="1" fillId="7" borderId="1" xfId="0" applyNumberFormat="1" applyFont="1" applyFill="1" applyBorder="1" applyAlignment="1" applyProtection="1">
      <alignment horizontal="center" vertical="top"/>
      <protection/>
    </xf>
    <xf numFmtId="4" fontId="4" fillId="0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9" fillId="8" borderId="2" xfId="0" applyNumberFormat="1" applyFont="1" applyFill="1" applyBorder="1" applyAlignment="1" applyProtection="1">
      <alignment horizontal="center" vertical="top" wrapText="1"/>
      <protection/>
    </xf>
    <xf numFmtId="4" fontId="8" fillId="8" borderId="3" xfId="0" applyNumberFormat="1" applyFont="1" applyFill="1" applyBorder="1" applyAlignment="1" applyProtection="1">
      <alignment horizontal="center" vertical="top" wrapText="1"/>
      <protection/>
    </xf>
    <xf numFmtId="4" fontId="8" fillId="5" borderId="3" xfId="0" applyNumberFormat="1" applyFont="1" applyFill="1" applyBorder="1" applyAlignment="1" applyProtection="1">
      <alignment horizontal="center" vertical="top" wrapText="1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1" fillId="5" borderId="1" xfId="0" applyNumberFormat="1" applyFont="1" applyFill="1" applyBorder="1" applyAlignment="1" applyProtection="1">
      <alignment horizontal="center" vertical="top"/>
      <protection/>
    </xf>
    <xf numFmtId="0" fontId="4" fillId="7" borderId="1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NumberFormat="1" applyFont="1" applyFill="1" applyBorder="1" applyAlignment="1" applyProtection="1">
      <alignment vertical="top" wrapText="1"/>
      <protection/>
    </xf>
    <xf numFmtId="49" fontId="10" fillId="0" borderId="1" xfId="0" applyNumberFormat="1" applyFont="1" applyFill="1" applyBorder="1" applyAlignment="1" applyProtection="1">
      <alignment horizontal="center" vertical="top"/>
      <protection/>
    </xf>
    <xf numFmtId="49" fontId="10" fillId="0" borderId="1" xfId="0" applyNumberFormat="1" applyFont="1" applyFill="1" applyBorder="1" applyAlignment="1" applyProtection="1">
      <alignment vertical="top"/>
      <protection/>
    </xf>
    <xf numFmtId="3" fontId="11" fillId="0" borderId="1" xfId="0" applyNumberFormat="1" applyFont="1" applyFill="1" applyBorder="1" applyAlignment="1" applyProtection="1">
      <alignment horizontal="center" vertical="top"/>
      <protection/>
    </xf>
    <xf numFmtId="49" fontId="7" fillId="0" borderId="1" xfId="0" applyNumberFormat="1" applyFont="1" applyFill="1" applyBorder="1" applyAlignment="1" applyProtection="1">
      <alignment horizontal="center" vertical="top"/>
      <protection/>
    </xf>
    <xf numFmtId="49" fontId="7" fillId="0" borderId="1" xfId="0" applyNumberFormat="1" applyFont="1" applyFill="1" applyBorder="1" applyAlignment="1" applyProtection="1">
      <alignment horizontal="center" vertical="top"/>
      <protection/>
    </xf>
    <xf numFmtId="49" fontId="7" fillId="0" borderId="1" xfId="0" applyNumberFormat="1" applyFont="1" applyFill="1" applyBorder="1" applyAlignment="1" applyProtection="1">
      <alignment vertical="top"/>
      <protection/>
    </xf>
    <xf numFmtId="3" fontId="11" fillId="5" borderId="1" xfId="0" applyNumberFormat="1" applyFont="1" applyFill="1" applyBorder="1" applyAlignment="1" applyProtection="1">
      <alignment horizontal="center" vertical="top"/>
      <protection/>
    </xf>
    <xf numFmtId="4" fontId="4" fillId="3" borderId="1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" fillId="0" borderId="5" xfId="0" applyNumberFormat="1" applyFont="1" applyFill="1" applyBorder="1" applyAlignment="1" applyProtection="1">
      <alignment horizontal="center" vertical="top"/>
      <protection/>
    </xf>
    <xf numFmtId="0" fontId="0" fillId="9" borderId="0" xfId="0" applyNumberFormat="1" applyFont="1" applyFill="1" applyBorder="1" applyAlignment="1" applyProtection="1">
      <alignment vertical="top"/>
      <protection/>
    </xf>
    <xf numFmtId="0" fontId="0" fillId="1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49" fontId="10" fillId="3" borderId="1" xfId="0" applyNumberFormat="1" applyFont="1" applyFill="1" applyBorder="1" applyAlignment="1" applyProtection="1">
      <alignment horizontal="center" vertical="top"/>
      <protection/>
    </xf>
    <xf numFmtId="49" fontId="12" fillId="3" borderId="1" xfId="0" applyNumberFormat="1" applyFont="1" applyFill="1" applyBorder="1" applyAlignment="1" applyProtection="1">
      <alignment horizontal="center" vertical="top"/>
      <protection/>
    </xf>
    <xf numFmtId="49" fontId="12" fillId="3" borderId="1" xfId="0" applyNumberFormat="1" applyFont="1" applyFill="1" applyBorder="1" applyAlignment="1" applyProtection="1">
      <alignment vertical="top"/>
      <protection/>
    </xf>
    <xf numFmtId="49" fontId="10" fillId="4" borderId="1" xfId="0" applyNumberFormat="1" applyFont="1" applyFill="1" applyBorder="1" applyAlignment="1" applyProtection="1">
      <alignment horizontal="center" vertical="top"/>
      <protection/>
    </xf>
    <xf numFmtId="49" fontId="10" fillId="4" borderId="1" xfId="0" applyNumberFormat="1" applyFont="1" applyFill="1" applyBorder="1" applyAlignment="1" applyProtection="1">
      <alignment horizontal="center" vertical="top"/>
      <protection/>
    </xf>
    <xf numFmtId="49" fontId="12" fillId="4" borderId="1" xfId="0" applyNumberFormat="1" applyFont="1" applyFill="1" applyBorder="1" applyAlignment="1" applyProtection="1">
      <alignment horizontal="center" vertical="top"/>
      <protection/>
    </xf>
    <xf numFmtId="49" fontId="12" fillId="4" borderId="1" xfId="0" applyNumberFormat="1" applyFont="1" applyFill="1" applyBorder="1" applyAlignment="1" applyProtection="1">
      <alignment vertical="top"/>
      <protection/>
    </xf>
    <xf numFmtId="49" fontId="10" fillId="2" borderId="1" xfId="0" applyNumberFormat="1" applyFont="1" applyFill="1" applyBorder="1" applyAlignment="1" applyProtection="1">
      <alignment horizontal="center" vertical="top"/>
      <protection/>
    </xf>
    <xf numFmtId="49" fontId="10" fillId="2" borderId="1" xfId="0" applyNumberFormat="1" applyFont="1" applyFill="1" applyBorder="1" applyAlignment="1" applyProtection="1">
      <alignment horizontal="center" vertical="top"/>
      <protection/>
    </xf>
    <xf numFmtId="49" fontId="12" fillId="2" borderId="1" xfId="0" applyNumberFormat="1" applyFont="1" applyFill="1" applyBorder="1" applyAlignment="1" applyProtection="1">
      <alignment horizontal="left" vertical="top"/>
      <protection/>
    </xf>
    <xf numFmtId="49" fontId="12" fillId="2" borderId="1" xfId="0" applyNumberFormat="1" applyFont="1" applyFill="1" applyBorder="1" applyAlignment="1" applyProtection="1">
      <alignment vertical="top"/>
      <protection/>
    </xf>
    <xf numFmtId="49" fontId="13" fillId="0" borderId="1" xfId="0" applyNumberFormat="1" applyFont="1" applyFill="1" applyBorder="1" applyAlignment="1" applyProtection="1">
      <alignment vertical="top"/>
      <protection/>
    </xf>
    <xf numFmtId="49" fontId="10" fillId="2" borderId="1" xfId="0" applyNumberFormat="1" applyFont="1" applyFill="1" applyBorder="1" applyAlignment="1" applyProtection="1">
      <alignment vertical="top"/>
      <protection/>
    </xf>
    <xf numFmtId="49" fontId="7" fillId="0" borderId="1" xfId="0" applyNumberFormat="1" applyFont="1" applyFill="1" applyBorder="1" applyAlignment="1" applyProtection="1">
      <alignment vertical="top"/>
      <protection/>
    </xf>
    <xf numFmtId="49" fontId="13" fillId="2" borderId="1" xfId="0" applyNumberFormat="1" applyFont="1" applyFill="1" applyBorder="1" applyAlignment="1" applyProtection="1">
      <alignment vertical="top"/>
      <protection/>
    </xf>
    <xf numFmtId="49" fontId="7" fillId="4" borderId="1" xfId="0" applyNumberFormat="1" applyFont="1" applyFill="1" applyBorder="1" applyAlignment="1" applyProtection="1">
      <alignment horizontal="center" vertical="top"/>
      <protection/>
    </xf>
    <xf numFmtId="49" fontId="13" fillId="4" borderId="1" xfId="0" applyNumberFormat="1" applyFont="1" applyFill="1" applyBorder="1" applyAlignment="1" applyProtection="1">
      <alignment horizontal="center" vertical="top"/>
      <protection/>
    </xf>
    <xf numFmtId="49" fontId="13" fillId="4" borderId="1" xfId="0" applyNumberFormat="1" applyFont="1" applyFill="1" applyBorder="1" applyAlignment="1" applyProtection="1">
      <alignment vertical="top"/>
      <protection/>
    </xf>
    <xf numFmtId="49" fontId="10" fillId="4" borderId="1" xfId="0" applyNumberFormat="1" applyFont="1" applyFill="1" applyBorder="1" applyAlignment="1" applyProtection="1">
      <alignment vertical="top"/>
      <protection/>
    </xf>
    <xf numFmtId="49" fontId="7" fillId="6" borderId="1" xfId="0" applyNumberFormat="1" applyFont="1" applyFill="1" applyBorder="1" applyAlignment="1" applyProtection="1">
      <alignment horizontal="center" vertical="top"/>
      <protection/>
    </xf>
    <xf numFmtId="49" fontId="7" fillId="6" borderId="1" xfId="0" applyNumberFormat="1" applyFont="1" applyFill="1" applyBorder="1" applyAlignment="1" applyProtection="1">
      <alignment horizontal="center" vertical="top"/>
      <protection/>
    </xf>
    <xf numFmtId="49" fontId="7" fillId="6" borderId="1" xfId="0" applyNumberFormat="1" applyFont="1" applyFill="1" applyBorder="1" applyAlignment="1" applyProtection="1">
      <alignment vertical="top"/>
      <protection/>
    </xf>
    <xf numFmtId="49" fontId="7" fillId="4" borderId="1" xfId="0" applyNumberFormat="1" applyFont="1" applyFill="1" applyBorder="1" applyAlignment="1" applyProtection="1">
      <alignment horizontal="left" vertical="top" indent="1"/>
      <protection/>
    </xf>
    <xf numFmtId="49" fontId="7" fillId="2" borderId="1" xfId="0" applyNumberFormat="1" applyFont="1" applyFill="1" applyBorder="1" applyAlignment="1" applyProtection="1">
      <alignment horizontal="center" vertical="top"/>
      <protection/>
    </xf>
    <xf numFmtId="0" fontId="7" fillId="2" borderId="1" xfId="0" applyNumberFormat="1" applyFont="1" applyFill="1" applyBorder="1" applyAlignment="1" applyProtection="1">
      <alignment horizontal="left" vertical="top" indent="1"/>
      <protection/>
    </xf>
    <xf numFmtId="0" fontId="7" fillId="0" borderId="1" xfId="0" applyNumberFormat="1" applyFont="1" applyFill="1" applyBorder="1" applyAlignment="1" applyProtection="1">
      <alignment horizontal="left" vertical="top" indent="1"/>
      <protection/>
    </xf>
    <xf numFmtId="49" fontId="7" fillId="11" borderId="1" xfId="0" applyNumberFormat="1" applyFont="1" applyFill="1" applyBorder="1" applyAlignment="1" applyProtection="1">
      <alignment vertical="top"/>
      <protection/>
    </xf>
    <xf numFmtId="49" fontId="7" fillId="2" borderId="1" xfId="0" applyNumberFormat="1" applyFont="1" applyFill="1" applyBorder="1" applyAlignment="1" applyProtection="1">
      <alignment horizontal="center" vertical="top"/>
      <protection/>
    </xf>
    <xf numFmtId="0" fontId="7" fillId="2" borderId="1" xfId="0" applyNumberFormat="1" applyFont="1" applyFill="1" applyBorder="1" applyAlignment="1" applyProtection="1">
      <alignment horizontal="left" vertical="top" indent="1"/>
      <protection/>
    </xf>
    <xf numFmtId="49" fontId="7" fillId="3" borderId="1" xfId="0" applyNumberFormat="1" applyFont="1" applyFill="1" applyBorder="1" applyAlignment="1" applyProtection="1">
      <alignment horizontal="center" vertical="top"/>
      <protection/>
    </xf>
    <xf numFmtId="49" fontId="7" fillId="3" borderId="1" xfId="0" applyNumberFormat="1" applyFont="1" applyFill="1" applyBorder="1" applyAlignment="1" applyProtection="1">
      <alignment horizontal="center" vertical="top"/>
      <protection/>
    </xf>
    <xf numFmtId="49" fontId="7" fillId="3" borderId="1" xfId="0" applyNumberFormat="1" applyFont="1" applyFill="1" applyBorder="1" applyAlignment="1" applyProtection="1">
      <alignment vertical="top"/>
      <protection/>
    </xf>
    <xf numFmtId="49" fontId="13" fillId="3" borderId="1" xfId="0" applyNumberFormat="1" applyFont="1" applyFill="1" applyBorder="1" applyAlignment="1" applyProtection="1">
      <alignment vertical="top"/>
      <protection/>
    </xf>
    <xf numFmtId="49" fontId="7" fillId="11" borderId="1" xfId="0" applyNumberFormat="1" applyFont="1" applyFill="1" applyBorder="1" applyAlignment="1" applyProtection="1">
      <alignment horizontal="center" vertical="top"/>
      <protection/>
    </xf>
    <xf numFmtId="49" fontId="7" fillId="11" borderId="1" xfId="0" applyNumberFormat="1" applyFont="1" applyFill="1" applyBorder="1" applyAlignment="1" applyProtection="1">
      <alignment horizontal="center" vertical="top"/>
      <protection/>
    </xf>
    <xf numFmtId="49" fontId="10" fillId="3" borderId="1" xfId="0" applyNumberFormat="1" applyFont="1" applyFill="1" applyBorder="1" applyAlignment="1" applyProtection="1">
      <alignment horizontal="center" vertical="top"/>
      <protection/>
    </xf>
    <xf numFmtId="49" fontId="10" fillId="3" borderId="1" xfId="0" applyNumberFormat="1" applyFont="1" applyFill="1" applyBorder="1" applyAlignment="1" applyProtection="1">
      <alignment vertical="top"/>
      <protection/>
    </xf>
    <xf numFmtId="49" fontId="10" fillId="0" borderId="1" xfId="0" applyNumberFormat="1" applyFont="1" applyFill="1" applyBorder="1" applyAlignment="1" applyProtection="1">
      <alignment horizontal="center" vertical="top"/>
      <protection/>
    </xf>
    <xf numFmtId="49" fontId="12" fillId="0" borderId="1" xfId="0" applyNumberFormat="1" applyFont="1" applyFill="1" applyBorder="1" applyAlignment="1" applyProtection="1">
      <alignment vertical="top"/>
      <protection/>
    </xf>
    <xf numFmtId="49" fontId="13" fillId="6" borderId="1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vertical="top"/>
      <protection/>
    </xf>
    <xf numFmtId="49" fontId="10" fillId="7" borderId="1" xfId="0" applyNumberFormat="1" applyFont="1" applyFill="1" applyBorder="1" applyAlignment="1" applyProtection="1">
      <alignment horizontal="center" vertical="top"/>
      <protection/>
    </xf>
    <xf numFmtId="49" fontId="7" fillId="7" borderId="1" xfId="0" applyNumberFormat="1" applyFont="1" applyFill="1" applyBorder="1" applyAlignment="1" applyProtection="1">
      <alignment horizontal="center" vertical="top"/>
      <protection/>
    </xf>
    <xf numFmtId="49" fontId="7" fillId="7" borderId="1" xfId="0" applyNumberFormat="1" applyFont="1" applyFill="1" applyBorder="1" applyAlignment="1" applyProtection="1">
      <alignment vertical="top"/>
      <protection/>
    </xf>
    <xf numFmtId="49" fontId="7" fillId="0" borderId="1" xfId="0" applyNumberFormat="1" applyFont="1" applyFill="1" applyBorder="1" applyAlignment="1" applyProtection="1">
      <alignment horizontal="center" vertical="top"/>
      <protection/>
    </xf>
    <xf numFmtId="49" fontId="7" fillId="0" borderId="1" xfId="0" applyNumberFormat="1" applyFont="1" applyFill="1" applyBorder="1" applyAlignment="1" applyProtection="1">
      <alignment vertical="top"/>
      <protection/>
    </xf>
    <xf numFmtId="0" fontId="14" fillId="8" borderId="7" xfId="0" applyNumberFormat="1" applyFont="1" applyFill="1" applyBorder="1" applyAlignment="1" applyProtection="1">
      <alignment vertical="top" wrapText="1"/>
      <protection/>
    </xf>
    <xf numFmtId="0" fontId="14" fillId="8" borderId="2" xfId="0" applyNumberFormat="1" applyFont="1" applyFill="1" applyBorder="1" applyAlignment="1" applyProtection="1">
      <alignment vertical="top" wrapText="1"/>
      <protection/>
    </xf>
    <xf numFmtId="0" fontId="14" fillId="8" borderId="3" xfId="0" applyNumberFormat="1" applyFont="1" applyFill="1" applyBorder="1" applyAlignment="1" applyProtection="1">
      <alignment vertical="top" wrapText="1"/>
      <protection/>
    </xf>
    <xf numFmtId="49" fontId="7" fillId="0" borderId="1" xfId="0" applyNumberFormat="1" applyFont="1" applyFill="1" applyBorder="1" applyAlignment="1" applyProtection="1">
      <alignment horizontal="center" vertical="top"/>
      <protection/>
    </xf>
    <xf numFmtId="49" fontId="7" fillId="8" borderId="1" xfId="0" applyNumberFormat="1" applyFont="1" applyFill="1" applyBorder="1" applyAlignment="1" applyProtection="1">
      <alignment vertical="top"/>
      <protection/>
    </xf>
    <xf numFmtId="49" fontId="7" fillId="8" borderId="1" xfId="0" applyNumberFormat="1" applyFont="1" applyFill="1" applyBorder="1" applyAlignment="1" applyProtection="1">
      <alignment vertical="top"/>
      <protection/>
    </xf>
    <xf numFmtId="49" fontId="10" fillId="3" borderId="1" xfId="0" applyNumberFormat="1" applyFont="1" applyFill="1" applyBorder="1" applyAlignment="1" applyProtection="1">
      <alignment horizontal="center" vertical="top"/>
      <protection/>
    </xf>
    <xf numFmtId="49" fontId="10" fillId="3" borderId="1" xfId="0" applyNumberFormat="1" applyFont="1" applyFill="1" applyBorder="1" applyAlignment="1" applyProtection="1">
      <alignment vertical="top"/>
      <protection/>
    </xf>
    <xf numFmtId="0" fontId="10" fillId="2" borderId="1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15" fillId="3" borderId="1" xfId="0" applyNumberFormat="1" applyFont="1" applyFill="1" applyBorder="1" applyAlignment="1" applyProtection="1">
      <alignment horizontal="left" vertical="top"/>
      <protection/>
    </xf>
    <xf numFmtId="49" fontId="15" fillId="4" borderId="1" xfId="0" applyNumberFormat="1" applyFont="1" applyFill="1" applyBorder="1" applyAlignment="1" applyProtection="1">
      <alignment horizontal="left" vertical="top"/>
      <protection/>
    </xf>
    <xf numFmtId="49" fontId="15" fillId="2" borderId="1" xfId="0" applyNumberFormat="1" applyFont="1" applyFill="1" applyBorder="1" applyAlignment="1" applyProtection="1">
      <alignment horizontal="left" vertical="top"/>
      <protection/>
    </xf>
    <xf numFmtId="49" fontId="16" fillId="0" borderId="1" xfId="0" applyNumberFormat="1" applyFont="1" applyFill="1" applyBorder="1" applyAlignment="1" applyProtection="1">
      <alignment horizontal="left" vertical="top"/>
      <protection/>
    </xf>
    <xf numFmtId="49" fontId="16" fillId="0" borderId="1" xfId="0" applyNumberFormat="1" applyFont="1" applyFill="1" applyBorder="1" applyAlignment="1" applyProtection="1">
      <alignment horizontal="center" vertical="top"/>
      <protection/>
    </xf>
    <xf numFmtId="49" fontId="17" fillId="2" borderId="1" xfId="0" applyNumberFormat="1" applyFont="1" applyFill="1" applyBorder="1" applyAlignment="1" applyProtection="1">
      <alignment horizontal="left" vertical="top"/>
      <protection/>
    </xf>
    <xf numFmtId="49" fontId="18" fillId="2" borderId="1" xfId="0" applyNumberFormat="1" applyFont="1" applyFill="1" applyBorder="1" applyAlignment="1" applyProtection="1">
      <alignment horizontal="left" vertical="top"/>
      <protection/>
    </xf>
    <xf numFmtId="49" fontId="18" fillId="4" borderId="1" xfId="0" applyNumberFormat="1" applyFont="1" applyFill="1" applyBorder="1" applyAlignment="1" applyProtection="1">
      <alignment horizontal="left" vertical="top"/>
      <protection/>
    </xf>
    <xf numFmtId="49" fontId="18" fillId="0" borderId="1" xfId="0" applyNumberFormat="1" applyFont="1" applyFill="1" applyBorder="1" applyAlignment="1" applyProtection="1">
      <alignment horizontal="left" vertical="top"/>
      <protection/>
    </xf>
    <xf numFmtId="49" fontId="17" fillId="4" borderId="1" xfId="0" applyNumberFormat="1" applyFont="1" applyFill="1" applyBorder="1" applyAlignment="1" applyProtection="1">
      <alignment horizontal="left" vertical="top"/>
      <protection/>
    </xf>
    <xf numFmtId="49" fontId="16" fillId="6" borderId="1" xfId="0" applyNumberFormat="1" applyFont="1" applyFill="1" applyBorder="1" applyAlignment="1" applyProtection="1">
      <alignment horizontal="left" vertical="top"/>
      <protection/>
    </xf>
    <xf numFmtId="49" fontId="16" fillId="4" borderId="1" xfId="0" applyNumberFormat="1" applyFont="1" applyFill="1" applyBorder="1" applyAlignment="1" applyProtection="1">
      <alignment vertical="top"/>
      <protection/>
    </xf>
    <xf numFmtId="49" fontId="16" fillId="2" borderId="1" xfId="0" applyNumberFormat="1" applyFont="1" applyFill="1" applyBorder="1" applyAlignment="1" applyProtection="1">
      <alignment vertical="top"/>
      <protection/>
    </xf>
    <xf numFmtId="49" fontId="16" fillId="0" borderId="1" xfId="0" applyNumberFormat="1" applyFont="1" applyFill="1" applyBorder="1" applyAlignment="1" applyProtection="1">
      <alignment vertical="top"/>
      <protection/>
    </xf>
    <xf numFmtId="49" fontId="16" fillId="2" borderId="1" xfId="0" applyNumberFormat="1" applyFont="1" applyFill="1" applyBorder="1" applyAlignment="1" applyProtection="1">
      <alignment vertical="top"/>
      <protection/>
    </xf>
    <xf numFmtId="49" fontId="16" fillId="3" borderId="1" xfId="0" applyNumberFormat="1" applyFont="1" applyFill="1" applyBorder="1" applyAlignment="1" applyProtection="1">
      <alignment vertical="top"/>
      <protection/>
    </xf>
    <xf numFmtId="49" fontId="16" fillId="3" borderId="1" xfId="0" applyNumberFormat="1" applyFont="1" applyFill="1" applyBorder="1" applyAlignment="1" applyProtection="1">
      <alignment horizontal="left" vertical="top"/>
      <protection/>
    </xf>
    <xf numFmtId="49" fontId="16" fillId="11" borderId="1" xfId="0" applyNumberFormat="1" applyFont="1" applyFill="1" applyBorder="1" applyAlignment="1" applyProtection="1">
      <alignment horizontal="left" vertical="top"/>
      <protection/>
    </xf>
    <xf numFmtId="49" fontId="16" fillId="6" borderId="1" xfId="0" applyNumberFormat="1" applyFont="1" applyFill="1" applyBorder="1" applyAlignment="1" applyProtection="1">
      <alignment vertical="top"/>
      <protection/>
    </xf>
    <xf numFmtId="49" fontId="17" fillId="3" borderId="1" xfId="0" applyNumberFormat="1" applyFont="1" applyFill="1" applyBorder="1" applyAlignment="1" applyProtection="1">
      <alignment vertical="top"/>
      <protection/>
    </xf>
    <xf numFmtId="49" fontId="17" fillId="0" borderId="1" xfId="0" applyNumberFormat="1" applyFont="1" applyFill="1" applyBorder="1" applyAlignment="1" applyProtection="1">
      <alignment vertical="top"/>
      <protection/>
    </xf>
    <xf numFmtId="49" fontId="15" fillId="3" borderId="1" xfId="0" applyNumberFormat="1" applyFont="1" applyFill="1" applyBorder="1" applyAlignment="1" applyProtection="1">
      <alignment vertical="top"/>
      <protection/>
    </xf>
    <xf numFmtId="49" fontId="15" fillId="0" borderId="1" xfId="0" applyNumberFormat="1" applyFont="1" applyFill="1" applyBorder="1" applyAlignment="1" applyProtection="1">
      <alignment vertical="top"/>
      <protection/>
    </xf>
    <xf numFmtId="49" fontId="16" fillId="7" borderId="1" xfId="0" applyNumberFormat="1" applyFont="1" applyFill="1" applyBorder="1" applyAlignment="1" applyProtection="1">
      <alignment vertical="top"/>
      <protection/>
    </xf>
    <xf numFmtId="49" fontId="16" fillId="0" borderId="1" xfId="0" applyNumberFormat="1" applyFont="1" applyFill="1" applyBorder="1" applyAlignment="1" applyProtection="1">
      <alignment vertical="top"/>
      <protection/>
    </xf>
    <xf numFmtId="0" fontId="19" fillId="8" borderId="2" xfId="0" applyNumberFormat="1" applyFont="1" applyFill="1" applyBorder="1" applyAlignment="1" applyProtection="1">
      <alignment vertical="top" wrapText="1"/>
      <protection/>
    </xf>
    <xf numFmtId="49" fontId="17" fillId="3" borderId="1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20" fillId="3" borderId="1" xfId="0" applyNumberFormat="1" applyFont="1" applyFill="1" applyBorder="1" applyAlignment="1" applyProtection="1">
      <alignment horizontal="left" vertical="top" wrapText="1"/>
      <protection/>
    </xf>
    <xf numFmtId="0" fontId="20" fillId="4" borderId="1" xfId="0" applyNumberFormat="1" applyFont="1" applyFill="1" applyBorder="1" applyAlignment="1" applyProtection="1">
      <alignment horizontal="left" vertical="top" wrapText="1"/>
      <protection/>
    </xf>
    <xf numFmtId="0" fontId="20" fillId="2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49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20" fillId="0" borderId="1" xfId="0" applyNumberFormat="1" applyFont="1" applyFill="1" applyBorder="1" applyAlignment="1" applyProtection="1">
      <alignment horizontal="left" vertical="top" wrapText="1"/>
      <protection/>
    </xf>
    <xf numFmtId="0" fontId="3" fillId="6" borderId="1" xfId="0" applyNumberFormat="1" applyFont="1" applyFill="1" applyBorder="1" applyAlignment="1" applyProtection="1">
      <alignment horizontal="left" vertical="top" wrapText="1"/>
      <protection/>
    </xf>
    <xf numFmtId="0" fontId="3" fillId="2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 applyProtection="1">
      <alignment horizontal="left" vertical="top" wrapText="1"/>
      <protection/>
    </xf>
    <xf numFmtId="0" fontId="3" fillId="11" borderId="1" xfId="0" applyNumberFormat="1" applyFont="1" applyFill="1" applyBorder="1" applyAlignment="1" applyProtection="1">
      <alignment horizontal="left" vertical="top" wrapText="1"/>
      <protection/>
    </xf>
    <xf numFmtId="0" fontId="3" fillId="3" borderId="1" xfId="0" applyNumberFormat="1" applyFont="1" applyFill="1" applyBorder="1" applyAlignment="1" applyProtection="1">
      <alignment horizontal="left" vertical="top" wrapText="1"/>
      <protection/>
    </xf>
    <xf numFmtId="0" fontId="20" fillId="7" borderId="1" xfId="0" applyNumberFormat="1" applyFont="1" applyFill="1" applyBorder="1" applyAlignment="1" applyProtection="1">
      <alignment horizontal="left" vertical="top" wrapText="1"/>
      <protection/>
    </xf>
    <xf numFmtId="0" fontId="21" fillId="8" borderId="8" xfId="0" applyNumberFormat="1" applyFont="1" applyFill="1" applyBorder="1" applyAlignment="1" applyProtection="1">
      <alignment vertical="top" wrapText="1"/>
      <protection/>
    </xf>
    <xf numFmtId="0" fontId="21" fillId="8" borderId="9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12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4" xfId="0" applyNumberFormat="1" applyFont="1" applyFill="1" applyBorder="1" applyAlignment="1" applyProtection="1">
      <alignment vertical="top" wrapText="1"/>
      <protection/>
    </xf>
    <xf numFmtId="49" fontId="7" fillId="2" borderId="1" xfId="0" applyNumberFormat="1" applyFont="1" applyFill="1" applyBorder="1" applyAlignment="1" applyProtection="1">
      <alignment vertical="top"/>
      <protection/>
    </xf>
    <xf numFmtId="4" fontId="1" fillId="2" borderId="1" xfId="0" applyNumberFormat="1" applyFont="1" applyFill="1" applyBorder="1" applyAlignment="1" applyProtection="1">
      <alignment horizontal="center" vertical="top"/>
      <protection/>
    </xf>
    <xf numFmtId="0" fontId="0" fillId="9" borderId="4" xfId="0" applyNumberFormat="1" applyFont="1" applyFill="1" applyBorder="1" applyAlignment="1" applyProtection="1">
      <alignment vertical="top" wrapText="1"/>
      <protection/>
    </xf>
    <xf numFmtId="49" fontId="16" fillId="9" borderId="1" xfId="0" applyNumberFormat="1" applyFont="1" applyFill="1" applyBorder="1" applyAlignment="1" applyProtection="1">
      <alignment horizontal="left" vertical="top"/>
      <protection/>
    </xf>
    <xf numFmtId="49" fontId="17" fillId="3" borderId="1" xfId="0" applyNumberFormat="1" applyFont="1" applyFill="1" applyBorder="1" applyAlignment="1" applyProtection="1">
      <alignment horizontal="left" vertical="top"/>
      <protection/>
    </xf>
    <xf numFmtId="3" fontId="11" fillId="3" borderId="1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-%20&#1088;&#1072;&#1089;&#1093;.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7">
          <cell r="D47">
            <v>25443600</v>
          </cell>
          <cell r="E47">
            <v>26673800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5"/>
  <sheetViews>
    <sheetView tabSelected="1" workbookViewId="0" topLeftCell="A1">
      <selection activeCell="A8" sqref="A8"/>
    </sheetView>
  </sheetViews>
  <sheetFormatPr defaultColWidth="9.140625" defaultRowHeight="12.75"/>
  <cols>
    <col min="1" max="1" width="24.00390625" style="7" customWidth="1"/>
    <col min="2" max="2" width="3.00390625" style="0" customWidth="1"/>
    <col min="3" max="4" width="2.7109375" style="0" customWidth="1"/>
    <col min="5" max="5" width="4.7109375" style="0" customWidth="1"/>
    <col min="6" max="6" width="3.00390625" style="0" customWidth="1"/>
    <col min="7" max="8" width="12.28125" style="0" hidden="1" customWidth="1"/>
    <col min="9" max="9" width="12.140625" style="0" customWidth="1"/>
    <col min="10" max="10" width="9.8515625" style="0" customWidth="1"/>
    <col min="11" max="11" width="8.57421875" style="0" customWidth="1"/>
    <col min="12" max="12" width="12.00390625" style="0" customWidth="1"/>
    <col min="13" max="13" width="9.57421875" style="0" customWidth="1"/>
    <col min="14" max="14" width="8.8515625" style="0" customWidth="1"/>
    <col min="15" max="15" width="25.7109375" style="0" customWidth="1"/>
  </cols>
  <sheetData>
    <row r="1" spans="9:13" ht="15.75" customHeight="1">
      <c r="I1" s="6"/>
      <c r="J1" s="6"/>
      <c r="M1" s="5" t="s">
        <v>269</v>
      </c>
    </row>
    <row r="2" spans="9:13" ht="15.75" customHeight="1">
      <c r="I2" s="5"/>
      <c r="J2" s="5"/>
      <c r="M2" s="5" t="s">
        <v>50</v>
      </c>
    </row>
    <row r="3" spans="9:13" ht="15.75" customHeight="1">
      <c r="I3" s="5"/>
      <c r="J3" s="5"/>
      <c r="M3" s="5" t="s">
        <v>13</v>
      </c>
    </row>
    <row r="4" spans="9:13" ht="15.75" customHeight="1">
      <c r="I4" s="5"/>
      <c r="J4" s="8"/>
      <c r="M4" s="6" t="s">
        <v>272</v>
      </c>
    </row>
    <row r="5" spans="1:22" ht="15.75" customHeigh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N5" s="5" t="s">
        <v>76</v>
      </c>
      <c r="O5" s="10"/>
      <c r="P5" s="10"/>
      <c r="Q5" s="10"/>
      <c r="R5" s="10"/>
      <c r="S5" s="10"/>
      <c r="T5" s="10"/>
      <c r="U5" s="10"/>
      <c r="V5" s="10"/>
    </row>
    <row r="6" spans="1:22" ht="15.75" customHeight="1">
      <c r="A6" s="12"/>
      <c r="B6" s="10"/>
      <c r="C6" s="10"/>
      <c r="D6" s="10"/>
      <c r="E6" s="10"/>
      <c r="F6" s="10"/>
      <c r="G6" s="10"/>
      <c r="H6" s="10"/>
      <c r="I6" s="10"/>
      <c r="J6" s="10"/>
      <c r="K6" s="10"/>
      <c r="N6" s="5" t="s">
        <v>50</v>
      </c>
      <c r="O6" s="10"/>
      <c r="P6" s="10"/>
      <c r="Q6" s="10"/>
      <c r="R6" s="10"/>
      <c r="S6" s="10"/>
      <c r="T6" s="10"/>
      <c r="U6" s="10"/>
      <c r="V6" s="10"/>
    </row>
    <row r="7" spans="1:22" ht="15.75" customHeight="1">
      <c r="A7" s="12"/>
      <c r="B7" s="10"/>
      <c r="C7" s="10"/>
      <c r="D7" s="10"/>
      <c r="E7" s="10"/>
      <c r="F7" s="10"/>
      <c r="G7" s="10"/>
      <c r="H7" s="10"/>
      <c r="I7" s="10"/>
      <c r="J7" s="10"/>
      <c r="K7" s="10"/>
      <c r="N7" s="5" t="s">
        <v>13</v>
      </c>
      <c r="O7" s="10"/>
      <c r="P7" s="10"/>
      <c r="Q7" s="10"/>
      <c r="R7" s="10"/>
      <c r="S7" s="10"/>
      <c r="T7" s="10"/>
      <c r="U7" s="10"/>
      <c r="V7" s="10"/>
    </row>
    <row r="8" spans="1:22" ht="15.75" customHeight="1">
      <c r="A8" s="12"/>
      <c r="B8" s="10"/>
      <c r="C8" s="10"/>
      <c r="D8" s="10"/>
      <c r="E8" s="10"/>
      <c r="F8" s="10"/>
      <c r="G8" s="10"/>
      <c r="H8" s="10"/>
      <c r="I8" s="10"/>
      <c r="J8" s="10"/>
      <c r="K8" s="10"/>
      <c r="N8" s="6" t="s">
        <v>267</v>
      </c>
      <c r="O8" s="10"/>
      <c r="P8" s="10"/>
      <c r="Q8" s="10"/>
      <c r="R8" s="10"/>
      <c r="S8" s="10"/>
      <c r="T8" s="10"/>
      <c r="U8" s="10"/>
      <c r="V8" s="10"/>
    </row>
    <row r="9" ht="15.75" customHeight="1"/>
    <row r="10" spans="1:14" ht="50.25" customHeight="1">
      <c r="A10" s="171" t="s">
        <v>270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</row>
    <row r="11" spans="1:14" ht="15.75" hidden="1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</row>
    <row r="12" spans="1:14" ht="15.7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</row>
    <row r="13" spans="1:14" ht="13.5" customHeight="1">
      <c r="A13" s="174" t="s">
        <v>0</v>
      </c>
      <c r="B13" s="177" t="s">
        <v>47</v>
      </c>
      <c r="C13" s="177" t="s">
        <v>74</v>
      </c>
      <c r="D13" s="177" t="s">
        <v>1</v>
      </c>
      <c r="E13" s="177" t="s">
        <v>2</v>
      </c>
      <c r="F13" s="177" t="s">
        <v>3</v>
      </c>
      <c r="G13" s="181" t="s">
        <v>236</v>
      </c>
      <c r="H13" s="184" t="s">
        <v>51</v>
      </c>
      <c r="I13" s="185"/>
      <c r="J13" s="185"/>
      <c r="K13" s="185"/>
      <c r="L13" s="185"/>
      <c r="M13" s="185"/>
      <c r="N13" s="186"/>
    </row>
    <row r="14" spans="1:14" ht="13.5" customHeight="1">
      <c r="A14" s="175"/>
      <c r="B14" s="178"/>
      <c r="C14" s="178"/>
      <c r="D14" s="178"/>
      <c r="E14" s="178"/>
      <c r="F14" s="178"/>
      <c r="G14" s="182"/>
      <c r="H14" s="187" t="s">
        <v>81</v>
      </c>
      <c r="I14" s="188"/>
      <c r="J14" s="188"/>
      <c r="K14" s="189"/>
      <c r="L14" s="180" t="s">
        <v>158</v>
      </c>
      <c r="M14" s="180"/>
      <c r="N14" s="180"/>
    </row>
    <row r="15" spans="1:14" ht="52.5">
      <c r="A15" s="176"/>
      <c r="B15" s="179"/>
      <c r="C15" s="179"/>
      <c r="D15" s="179"/>
      <c r="E15" s="179"/>
      <c r="F15" s="179"/>
      <c r="G15" s="183"/>
      <c r="H15" s="59" t="s">
        <v>235</v>
      </c>
      <c r="I15" s="161" t="s">
        <v>234</v>
      </c>
      <c r="J15" s="11" t="s">
        <v>57</v>
      </c>
      <c r="K15" s="11" t="s">
        <v>56</v>
      </c>
      <c r="L15" s="9" t="s">
        <v>75</v>
      </c>
      <c r="M15" s="11" t="s">
        <v>57</v>
      </c>
      <c r="N15" s="11" t="s">
        <v>56</v>
      </c>
    </row>
    <row r="16" spans="1:14" ht="9.75" customHeight="1">
      <c r="A16" s="14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/>
      <c r="H16" s="1">
        <v>7</v>
      </c>
      <c r="I16" s="1">
        <v>8</v>
      </c>
      <c r="J16" s="1">
        <v>9</v>
      </c>
      <c r="K16" s="1">
        <v>10</v>
      </c>
      <c r="L16" s="1">
        <v>11</v>
      </c>
      <c r="M16" s="1">
        <v>12</v>
      </c>
      <c r="N16" s="1">
        <v>13</v>
      </c>
    </row>
    <row r="17" spans="1:14" s="4" customFormat="1" ht="21">
      <c r="A17" s="144" t="s">
        <v>48</v>
      </c>
      <c r="B17" s="60" t="s">
        <v>83</v>
      </c>
      <c r="C17" s="60"/>
      <c r="D17" s="61"/>
      <c r="E17" s="116"/>
      <c r="F17" s="62"/>
      <c r="G17" s="62"/>
      <c r="H17" s="62"/>
      <c r="I17" s="15"/>
      <c r="J17" s="15"/>
      <c r="K17" s="15"/>
      <c r="L17" s="15"/>
      <c r="M17" s="15"/>
      <c r="N17" s="15"/>
    </row>
    <row r="18" spans="1:14" s="4" customFormat="1" ht="21">
      <c r="A18" s="145" t="s">
        <v>14</v>
      </c>
      <c r="B18" s="63" t="s">
        <v>83</v>
      </c>
      <c r="C18" s="64" t="s">
        <v>8</v>
      </c>
      <c r="D18" s="65"/>
      <c r="E18" s="117"/>
      <c r="F18" s="66"/>
      <c r="G18" s="16">
        <f>G19+G25+G53+G38</f>
        <v>10414200</v>
      </c>
      <c r="H18" s="16">
        <f>H19+H25+H53+H38</f>
        <v>692624.4</v>
      </c>
      <c r="I18" s="16">
        <f aca="true" t="shared" si="0" ref="I18:N18">I19+I25+I53+I38</f>
        <v>11106824.4</v>
      </c>
      <c r="J18" s="16">
        <f t="shared" si="0"/>
        <v>0</v>
      </c>
      <c r="K18" s="16">
        <f t="shared" si="0"/>
        <v>0</v>
      </c>
      <c r="L18" s="16">
        <f t="shared" si="0"/>
        <v>12102400</v>
      </c>
      <c r="M18" s="16">
        <f t="shared" si="0"/>
        <v>0</v>
      </c>
      <c r="N18" s="16">
        <f t="shared" si="0"/>
        <v>0</v>
      </c>
    </row>
    <row r="19" spans="1:14" s="4" customFormat="1" ht="42">
      <c r="A19" s="146" t="s">
        <v>21</v>
      </c>
      <c r="B19" s="67" t="s">
        <v>83</v>
      </c>
      <c r="C19" s="68" t="s">
        <v>8</v>
      </c>
      <c r="D19" s="68" t="s">
        <v>9</v>
      </c>
      <c r="E19" s="118"/>
      <c r="F19" s="70"/>
      <c r="G19" s="17">
        <f aca="true" t="shared" si="1" ref="G19:H23">G20</f>
        <v>1123000</v>
      </c>
      <c r="H19" s="17">
        <f t="shared" si="1"/>
        <v>169900</v>
      </c>
      <c r="I19" s="17">
        <f>I20</f>
        <v>1292900</v>
      </c>
      <c r="J19" s="17"/>
      <c r="K19" s="17"/>
      <c r="L19" s="17">
        <f>L20</f>
        <v>1326800</v>
      </c>
      <c r="M19" s="17"/>
      <c r="N19" s="17"/>
    </row>
    <row r="20" spans="1:14" s="4" customFormat="1" ht="56.25">
      <c r="A20" s="147" t="s">
        <v>27</v>
      </c>
      <c r="B20" s="48" t="s">
        <v>83</v>
      </c>
      <c r="C20" s="49" t="s">
        <v>8</v>
      </c>
      <c r="D20" s="49" t="s">
        <v>9</v>
      </c>
      <c r="E20" s="119" t="s">
        <v>28</v>
      </c>
      <c r="F20" s="71"/>
      <c r="G20" s="18">
        <f t="shared" si="1"/>
        <v>1123000</v>
      </c>
      <c r="H20" s="18">
        <f t="shared" si="1"/>
        <v>169900</v>
      </c>
      <c r="I20" s="18">
        <f>I21</f>
        <v>1292900</v>
      </c>
      <c r="J20" s="18"/>
      <c r="K20" s="18"/>
      <c r="L20" s="18">
        <f>L21</f>
        <v>1326800</v>
      </c>
      <c r="M20" s="18"/>
      <c r="N20" s="18"/>
    </row>
    <row r="21" spans="1:14" s="4" customFormat="1" ht="22.5">
      <c r="A21" s="147" t="s">
        <v>29</v>
      </c>
      <c r="B21" s="48" t="s">
        <v>83</v>
      </c>
      <c r="C21" s="49" t="s">
        <v>8</v>
      </c>
      <c r="D21" s="49" t="s">
        <v>9</v>
      </c>
      <c r="E21" s="119" t="s">
        <v>30</v>
      </c>
      <c r="F21" s="50"/>
      <c r="G21" s="18">
        <f t="shared" si="1"/>
        <v>1123000</v>
      </c>
      <c r="H21" s="18">
        <f t="shared" si="1"/>
        <v>169900</v>
      </c>
      <c r="I21" s="18">
        <f>I22</f>
        <v>1292900</v>
      </c>
      <c r="J21" s="18"/>
      <c r="K21" s="18"/>
      <c r="L21" s="18">
        <f>L22</f>
        <v>1326800</v>
      </c>
      <c r="M21" s="18"/>
      <c r="N21" s="18"/>
    </row>
    <row r="22" spans="1:14" s="4" customFormat="1" ht="91.5" customHeight="1">
      <c r="A22" s="148" t="s">
        <v>150</v>
      </c>
      <c r="B22" s="48" t="s">
        <v>83</v>
      </c>
      <c r="C22" s="49" t="s">
        <v>8</v>
      </c>
      <c r="D22" s="49" t="s">
        <v>9</v>
      </c>
      <c r="E22" s="119" t="s">
        <v>30</v>
      </c>
      <c r="F22" s="50" t="s">
        <v>101</v>
      </c>
      <c r="G22" s="18">
        <f t="shared" si="1"/>
        <v>1123000</v>
      </c>
      <c r="H22" s="18">
        <f t="shared" si="1"/>
        <v>169900</v>
      </c>
      <c r="I22" s="18">
        <f>I23</f>
        <v>1292900</v>
      </c>
      <c r="J22" s="18"/>
      <c r="K22" s="18"/>
      <c r="L22" s="18">
        <f>L23</f>
        <v>1326800</v>
      </c>
      <c r="M22" s="18"/>
      <c r="N22" s="18"/>
    </row>
    <row r="23" spans="1:14" s="4" customFormat="1" ht="33.75">
      <c r="A23" s="148" t="s">
        <v>159</v>
      </c>
      <c r="B23" s="48" t="s">
        <v>83</v>
      </c>
      <c r="C23" s="49" t="s">
        <v>8</v>
      </c>
      <c r="D23" s="49" t="s">
        <v>9</v>
      </c>
      <c r="E23" s="119" t="s">
        <v>30</v>
      </c>
      <c r="F23" s="50" t="s">
        <v>160</v>
      </c>
      <c r="G23" s="18">
        <f t="shared" si="1"/>
        <v>1123000</v>
      </c>
      <c r="H23" s="18">
        <f t="shared" si="1"/>
        <v>169900</v>
      </c>
      <c r="I23" s="18">
        <f>I24</f>
        <v>1292900</v>
      </c>
      <c r="J23" s="18"/>
      <c r="K23" s="18"/>
      <c r="L23" s="18">
        <f>L24</f>
        <v>1326800</v>
      </c>
      <c r="M23" s="18"/>
      <c r="N23" s="18"/>
    </row>
    <row r="24" spans="1:14" s="4" customFormat="1" ht="22.5">
      <c r="A24" s="149" t="s">
        <v>102</v>
      </c>
      <c r="B24" s="48" t="s">
        <v>83</v>
      </c>
      <c r="C24" s="49" t="s">
        <v>8</v>
      </c>
      <c r="D24" s="49" t="s">
        <v>9</v>
      </c>
      <c r="E24" s="119" t="s">
        <v>30</v>
      </c>
      <c r="F24" s="50" t="s">
        <v>161</v>
      </c>
      <c r="G24" s="19">
        <v>1123000</v>
      </c>
      <c r="H24" s="19">
        <f>I24-G24</f>
        <v>169900</v>
      </c>
      <c r="I24" s="19">
        <v>1292900</v>
      </c>
      <c r="J24" s="18"/>
      <c r="K24" s="18"/>
      <c r="L24" s="19">
        <v>1326800</v>
      </c>
      <c r="M24" s="18"/>
      <c r="N24" s="18"/>
    </row>
    <row r="25" spans="1:14" s="4" customFormat="1" ht="84">
      <c r="A25" s="146" t="s">
        <v>22</v>
      </c>
      <c r="B25" s="67" t="s">
        <v>83</v>
      </c>
      <c r="C25" s="68" t="s">
        <v>8</v>
      </c>
      <c r="D25" s="68" t="s">
        <v>10</v>
      </c>
      <c r="E25" s="118"/>
      <c r="F25" s="70"/>
      <c r="G25" s="20">
        <f>G26</f>
        <v>7557100</v>
      </c>
      <c r="H25" s="20">
        <f aca="true" t="shared" si="2" ref="G25:I26">H26</f>
        <v>355700</v>
      </c>
      <c r="I25" s="20">
        <f t="shared" si="2"/>
        <v>7912800</v>
      </c>
      <c r="J25" s="20"/>
      <c r="K25" s="20"/>
      <c r="L25" s="20">
        <f>L26</f>
        <v>8120400</v>
      </c>
      <c r="M25" s="20"/>
      <c r="N25" s="20"/>
    </row>
    <row r="26" spans="1:14" s="4" customFormat="1" ht="56.25">
      <c r="A26" s="147" t="s">
        <v>45</v>
      </c>
      <c r="B26" s="48" t="s">
        <v>83</v>
      </c>
      <c r="C26" s="49" t="s">
        <v>8</v>
      </c>
      <c r="D26" s="49" t="s">
        <v>10</v>
      </c>
      <c r="E26" s="119" t="s">
        <v>28</v>
      </c>
      <c r="F26" s="71"/>
      <c r="G26" s="18">
        <f t="shared" si="2"/>
        <v>7557100</v>
      </c>
      <c r="H26" s="18">
        <f t="shared" si="2"/>
        <v>355700</v>
      </c>
      <c r="I26" s="18">
        <f t="shared" si="2"/>
        <v>7912800</v>
      </c>
      <c r="J26" s="18"/>
      <c r="K26" s="18"/>
      <c r="L26" s="18">
        <f>L27</f>
        <v>8120400</v>
      </c>
      <c r="M26" s="18"/>
      <c r="N26" s="18"/>
    </row>
    <row r="27" spans="1:14" s="4" customFormat="1" ht="12.75">
      <c r="A27" s="147" t="s">
        <v>35</v>
      </c>
      <c r="B27" s="48" t="s">
        <v>83</v>
      </c>
      <c r="C27" s="49" t="s">
        <v>8</v>
      </c>
      <c r="D27" s="49" t="s">
        <v>10</v>
      </c>
      <c r="E27" s="119" t="s">
        <v>33</v>
      </c>
      <c r="F27" s="50"/>
      <c r="G27" s="18">
        <f>G28+G32+G35</f>
        <v>7557100</v>
      </c>
      <c r="H27" s="18">
        <f>H28+H32+H35</f>
        <v>355700</v>
      </c>
      <c r="I27" s="18">
        <f>I28+I32+I35</f>
        <v>7912800</v>
      </c>
      <c r="J27" s="18"/>
      <c r="K27" s="18"/>
      <c r="L27" s="18">
        <f>L28+L32+L35</f>
        <v>8120400</v>
      </c>
      <c r="M27" s="18"/>
      <c r="N27" s="18"/>
    </row>
    <row r="28" spans="1:14" s="4" customFormat="1" ht="90" customHeight="1">
      <c r="A28" s="148" t="s">
        <v>150</v>
      </c>
      <c r="B28" s="48" t="s">
        <v>83</v>
      </c>
      <c r="C28" s="49" t="s">
        <v>8</v>
      </c>
      <c r="D28" s="49" t="s">
        <v>10</v>
      </c>
      <c r="E28" s="119" t="s">
        <v>33</v>
      </c>
      <c r="F28" s="50" t="s">
        <v>101</v>
      </c>
      <c r="G28" s="18">
        <f>G29</f>
        <v>7119800</v>
      </c>
      <c r="H28" s="18">
        <f>H29</f>
        <v>276675</v>
      </c>
      <c r="I28" s="18">
        <f>I29</f>
        <v>7396475</v>
      </c>
      <c r="J28" s="18"/>
      <c r="K28" s="18"/>
      <c r="L28" s="18">
        <f>L29</f>
        <v>7593650</v>
      </c>
      <c r="M28" s="18"/>
      <c r="N28" s="18"/>
    </row>
    <row r="29" spans="1:14" s="4" customFormat="1" ht="33.75">
      <c r="A29" s="148" t="s">
        <v>159</v>
      </c>
      <c r="B29" s="48" t="s">
        <v>83</v>
      </c>
      <c r="C29" s="49" t="s">
        <v>8</v>
      </c>
      <c r="D29" s="49" t="s">
        <v>10</v>
      </c>
      <c r="E29" s="119" t="s">
        <v>33</v>
      </c>
      <c r="F29" s="50" t="s">
        <v>160</v>
      </c>
      <c r="G29" s="18">
        <f>G30+G31</f>
        <v>7119800</v>
      </c>
      <c r="H29" s="18">
        <f>H30+H31</f>
        <v>276675</v>
      </c>
      <c r="I29" s="18">
        <f>I30+I31</f>
        <v>7396475</v>
      </c>
      <c r="J29" s="18"/>
      <c r="K29" s="18"/>
      <c r="L29" s="18">
        <f>L30+L31</f>
        <v>7593650</v>
      </c>
      <c r="M29" s="18"/>
      <c r="N29" s="18"/>
    </row>
    <row r="30" spans="1:14" s="4" customFormat="1" ht="22.5">
      <c r="A30" s="149" t="s">
        <v>102</v>
      </c>
      <c r="B30" s="48" t="s">
        <v>83</v>
      </c>
      <c r="C30" s="49" t="s">
        <v>8</v>
      </c>
      <c r="D30" s="49" t="s">
        <v>10</v>
      </c>
      <c r="E30" s="119" t="s">
        <v>33</v>
      </c>
      <c r="F30" s="50" t="s">
        <v>161</v>
      </c>
      <c r="G30" s="19">
        <v>7114800</v>
      </c>
      <c r="H30" s="19">
        <f>I30-G30</f>
        <v>276675</v>
      </c>
      <c r="I30" s="19">
        <f>5685750+1705725</f>
        <v>7391475</v>
      </c>
      <c r="J30" s="18"/>
      <c r="K30" s="18"/>
      <c r="L30" s="19">
        <f>5837400+1751250</f>
        <v>7588650</v>
      </c>
      <c r="M30" s="18"/>
      <c r="N30" s="18"/>
    </row>
    <row r="31" spans="1:14" s="4" customFormat="1" ht="24" customHeight="1">
      <c r="A31" s="148" t="s">
        <v>103</v>
      </c>
      <c r="B31" s="48" t="s">
        <v>83</v>
      </c>
      <c r="C31" s="49" t="s">
        <v>8</v>
      </c>
      <c r="D31" s="49" t="s">
        <v>10</v>
      </c>
      <c r="E31" s="119" t="s">
        <v>33</v>
      </c>
      <c r="F31" s="50" t="s">
        <v>162</v>
      </c>
      <c r="G31" s="19">
        <v>5000</v>
      </c>
      <c r="H31" s="19">
        <f>I31-G31</f>
        <v>0</v>
      </c>
      <c r="I31" s="19">
        <v>5000</v>
      </c>
      <c r="J31" s="18"/>
      <c r="K31" s="18"/>
      <c r="L31" s="19">
        <v>5000</v>
      </c>
      <c r="M31" s="18"/>
      <c r="N31" s="18"/>
    </row>
    <row r="32" spans="1:14" s="4" customFormat="1" ht="22.5">
      <c r="A32" s="148" t="s">
        <v>248</v>
      </c>
      <c r="B32" s="48" t="s">
        <v>83</v>
      </c>
      <c r="C32" s="49" t="s">
        <v>8</v>
      </c>
      <c r="D32" s="49" t="s">
        <v>10</v>
      </c>
      <c r="E32" s="119" t="s">
        <v>33</v>
      </c>
      <c r="F32" s="50" t="s">
        <v>104</v>
      </c>
      <c r="G32" s="18">
        <f aca="true" t="shared" si="3" ref="G32:I33">G33</f>
        <v>436000</v>
      </c>
      <c r="H32" s="18">
        <f t="shared" si="3"/>
        <v>78925</v>
      </c>
      <c r="I32" s="18">
        <f t="shared" si="3"/>
        <v>514925</v>
      </c>
      <c r="J32" s="18"/>
      <c r="K32" s="18"/>
      <c r="L32" s="18">
        <f>L33</f>
        <v>525250</v>
      </c>
      <c r="M32" s="18"/>
      <c r="N32" s="18"/>
    </row>
    <row r="33" spans="1:14" s="4" customFormat="1" ht="33.75">
      <c r="A33" s="148" t="s">
        <v>105</v>
      </c>
      <c r="B33" s="48" t="s">
        <v>83</v>
      </c>
      <c r="C33" s="49" t="s">
        <v>8</v>
      </c>
      <c r="D33" s="49" t="s">
        <v>10</v>
      </c>
      <c r="E33" s="119" t="s">
        <v>33</v>
      </c>
      <c r="F33" s="50" t="s">
        <v>106</v>
      </c>
      <c r="G33" s="18">
        <f t="shared" si="3"/>
        <v>436000</v>
      </c>
      <c r="H33" s="18">
        <f t="shared" si="3"/>
        <v>78925</v>
      </c>
      <c r="I33" s="18">
        <f t="shared" si="3"/>
        <v>514925</v>
      </c>
      <c r="J33" s="18"/>
      <c r="K33" s="18"/>
      <c r="L33" s="18">
        <f>L34</f>
        <v>525250</v>
      </c>
      <c r="M33" s="18"/>
      <c r="N33" s="18"/>
    </row>
    <row r="34" spans="1:14" s="4" customFormat="1" ht="33.75">
      <c r="A34" s="148" t="s">
        <v>107</v>
      </c>
      <c r="B34" s="48" t="s">
        <v>83</v>
      </c>
      <c r="C34" s="49" t="s">
        <v>8</v>
      </c>
      <c r="D34" s="49" t="s">
        <v>10</v>
      </c>
      <c r="E34" s="120" t="s">
        <v>33</v>
      </c>
      <c r="F34" s="49" t="s">
        <v>108</v>
      </c>
      <c r="G34" s="19">
        <v>436000</v>
      </c>
      <c r="H34" s="19">
        <f>I34-G34</f>
        <v>78925</v>
      </c>
      <c r="I34" s="19">
        <f>7912800-I37-I31-I30</f>
        <v>514925</v>
      </c>
      <c r="J34" s="18"/>
      <c r="K34" s="18"/>
      <c r="L34" s="19">
        <f>8120400-L37-L31-L30</f>
        <v>525250</v>
      </c>
      <c r="M34" s="18"/>
      <c r="N34" s="18"/>
    </row>
    <row r="35" spans="1:14" s="4" customFormat="1" ht="12.75">
      <c r="A35" s="149" t="s">
        <v>109</v>
      </c>
      <c r="B35" s="48" t="s">
        <v>83</v>
      </c>
      <c r="C35" s="49" t="s">
        <v>8</v>
      </c>
      <c r="D35" s="49" t="s">
        <v>10</v>
      </c>
      <c r="E35" s="119" t="s">
        <v>33</v>
      </c>
      <c r="F35" s="49" t="s">
        <v>110</v>
      </c>
      <c r="G35" s="18">
        <f aca="true" t="shared" si="4" ref="G35:I36">G36</f>
        <v>1300</v>
      </c>
      <c r="H35" s="18">
        <f t="shared" si="4"/>
        <v>100</v>
      </c>
      <c r="I35" s="18">
        <f t="shared" si="4"/>
        <v>1400</v>
      </c>
      <c r="J35" s="18"/>
      <c r="K35" s="18"/>
      <c r="L35" s="18">
        <f>L36</f>
        <v>1500</v>
      </c>
      <c r="M35" s="18"/>
      <c r="N35" s="18"/>
    </row>
    <row r="36" spans="1:14" s="4" customFormat="1" ht="22.5">
      <c r="A36" s="149" t="s">
        <v>111</v>
      </c>
      <c r="B36" s="48" t="s">
        <v>83</v>
      </c>
      <c r="C36" s="49" t="s">
        <v>8</v>
      </c>
      <c r="D36" s="49" t="s">
        <v>10</v>
      </c>
      <c r="E36" s="119" t="s">
        <v>33</v>
      </c>
      <c r="F36" s="49" t="s">
        <v>112</v>
      </c>
      <c r="G36" s="18">
        <f t="shared" si="4"/>
        <v>1300</v>
      </c>
      <c r="H36" s="18">
        <f t="shared" si="4"/>
        <v>100</v>
      </c>
      <c r="I36" s="18">
        <f t="shared" si="4"/>
        <v>1400</v>
      </c>
      <c r="J36" s="18"/>
      <c r="K36" s="18"/>
      <c r="L36" s="18">
        <f>L37</f>
        <v>1500</v>
      </c>
      <c r="M36" s="18"/>
      <c r="N36" s="18"/>
    </row>
    <row r="37" spans="1:14" s="4" customFormat="1" ht="22.5">
      <c r="A37" s="149" t="s">
        <v>113</v>
      </c>
      <c r="B37" s="48" t="s">
        <v>83</v>
      </c>
      <c r="C37" s="49" t="s">
        <v>8</v>
      </c>
      <c r="D37" s="49" t="s">
        <v>10</v>
      </c>
      <c r="E37" s="119" t="s">
        <v>33</v>
      </c>
      <c r="F37" s="49" t="s">
        <v>114</v>
      </c>
      <c r="G37" s="19">
        <v>1300</v>
      </c>
      <c r="H37" s="19">
        <f>I37-G37</f>
        <v>100</v>
      </c>
      <c r="I37" s="19">
        <v>1400</v>
      </c>
      <c r="J37" s="18"/>
      <c r="K37" s="18"/>
      <c r="L37" s="19">
        <v>1500</v>
      </c>
      <c r="M37" s="18"/>
      <c r="N37" s="18"/>
    </row>
    <row r="38" spans="1:14" s="4" customFormat="1" ht="12.75" hidden="1">
      <c r="A38" s="146" t="s">
        <v>115</v>
      </c>
      <c r="B38" s="67" t="s">
        <v>83</v>
      </c>
      <c r="C38" s="68" t="s">
        <v>8</v>
      </c>
      <c r="D38" s="68" t="s">
        <v>80</v>
      </c>
      <c r="E38" s="121"/>
      <c r="F38" s="72"/>
      <c r="G38" s="17">
        <f aca="true" t="shared" si="5" ref="G38:I39">G40</f>
        <v>0</v>
      </c>
      <c r="H38" s="17">
        <f t="shared" si="5"/>
        <v>0</v>
      </c>
      <c r="I38" s="17">
        <f t="shared" si="5"/>
        <v>0</v>
      </c>
      <c r="J38" s="17"/>
      <c r="K38" s="17"/>
      <c r="L38" s="17">
        <f>L40</f>
        <v>0</v>
      </c>
      <c r="M38" s="17"/>
      <c r="N38" s="17"/>
    </row>
    <row r="39" spans="1:14" s="4" customFormat="1" ht="12.75" hidden="1">
      <c r="A39" s="147" t="s">
        <v>115</v>
      </c>
      <c r="B39" s="48" t="s">
        <v>83</v>
      </c>
      <c r="C39" s="48" t="s">
        <v>8</v>
      </c>
      <c r="D39" s="48" t="s">
        <v>80</v>
      </c>
      <c r="E39" s="119" t="s">
        <v>163</v>
      </c>
      <c r="F39" s="73"/>
      <c r="G39" s="21">
        <f t="shared" si="5"/>
        <v>0</v>
      </c>
      <c r="H39" s="21">
        <f t="shared" si="5"/>
        <v>0</v>
      </c>
      <c r="I39" s="21">
        <f t="shared" si="5"/>
        <v>0</v>
      </c>
      <c r="J39" s="22"/>
      <c r="K39" s="22"/>
      <c r="L39" s="21">
        <f>L41</f>
        <v>0</v>
      </c>
      <c r="M39" s="22"/>
      <c r="N39" s="22"/>
    </row>
    <row r="40" spans="1:14" s="4" customFormat="1" ht="22.5" hidden="1">
      <c r="A40" s="147" t="s">
        <v>116</v>
      </c>
      <c r="B40" s="48" t="s">
        <v>83</v>
      </c>
      <c r="C40" s="49" t="s">
        <v>8</v>
      </c>
      <c r="D40" s="49" t="s">
        <v>80</v>
      </c>
      <c r="E40" s="119" t="s">
        <v>117</v>
      </c>
      <c r="F40" s="50"/>
      <c r="G40" s="18">
        <f aca="true" t="shared" si="6" ref="G40:I41">G41</f>
        <v>0</v>
      </c>
      <c r="H40" s="18">
        <f t="shared" si="6"/>
        <v>0</v>
      </c>
      <c r="I40" s="18">
        <f t="shared" si="6"/>
        <v>0</v>
      </c>
      <c r="J40" s="18"/>
      <c r="K40" s="18"/>
      <c r="L40" s="18">
        <f>L41</f>
        <v>0</v>
      </c>
      <c r="M40" s="18"/>
      <c r="N40" s="18"/>
    </row>
    <row r="41" spans="1:14" s="4" customFormat="1" ht="12.75" hidden="1">
      <c r="A41" s="149" t="s">
        <v>109</v>
      </c>
      <c r="B41" s="48" t="s">
        <v>83</v>
      </c>
      <c r="C41" s="49" t="s">
        <v>8</v>
      </c>
      <c r="D41" s="49" t="s">
        <v>80</v>
      </c>
      <c r="E41" s="119" t="s">
        <v>117</v>
      </c>
      <c r="F41" s="50" t="s">
        <v>110</v>
      </c>
      <c r="G41" s="18">
        <f t="shared" si="6"/>
        <v>0</v>
      </c>
      <c r="H41" s="18">
        <f t="shared" si="6"/>
        <v>0</v>
      </c>
      <c r="I41" s="18">
        <f t="shared" si="6"/>
        <v>0</v>
      </c>
      <c r="J41" s="18"/>
      <c r="K41" s="18"/>
      <c r="L41" s="18">
        <f>L42</f>
        <v>0</v>
      </c>
      <c r="M41" s="18"/>
      <c r="N41" s="18"/>
    </row>
    <row r="42" spans="1:14" s="4" customFormat="1" ht="12.75" hidden="1">
      <c r="A42" s="149" t="s">
        <v>118</v>
      </c>
      <c r="B42" s="48" t="s">
        <v>83</v>
      </c>
      <c r="C42" s="49" t="s">
        <v>8</v>
      </c>
      <c r="D42" s="49" t="s">
        <v>80</v>
      </c>
      <c r="E42" s="119" t="s">
        <v>117</v>
      </c>
      <c r="F42" s="50" t="s">
        <v>119</v>
      </c>
      <c r="G42" s="19"/>
      <c r="H42" s="19"/>
      <c r="I42" s="19"/>
      <c r="J42" s="18"/>
      <c r="K42" s="18"/>
      <c r="L42" s="19"/>
      <c r="M42" s="18"/>
      <c r="N42" s="18"/>
    </row>
    <row r="43" spans="1:15" s="4" customFormat="1" ht="21" hidden="1">
      <c r="A43" s="146" t="s">
        <v>226</v>
      </c>
      <c r="B43" s="67" t="s">
        <v>83</v>
      </c>
      <c r="C43" s="68" t="s">
        <v>8</v>
      </c>
      <c r="D43" s="68" t="s">
        <v>66</v>
      </c>
      <c r="E43" s="118"/>
      <c r="F43" s="70"/>
      <c r="G43" s="20">
        <f>G44</f>
        <v>0</v>
      </c>
      <c r="H43" s="20">
        <f>H44</f>
        <v>0</v>
      </c>
      <c r="I43" s="20">
        <f>I44</f>
        <v>0</v>
      </c>
      <c r="J43" s="20"/>
      <c r="K43" s="20"/>
      <c r="L43" s="20">
        <f>L44</f>
        <v>0</v>
      </c>
      <c r="M43" s="20"/>
      <c r="N43" s="20"/>
      <c r="O43" s="55" t="s">
        <v>230</v>
      </c>
    </row>
    <row r="44" spans="1:14" s="4" customFormat="1" ht="22.5" hidden="1">
      <c r="A44" s="147" t="s">
        <v>227</v>
      </c>
      <c r="B44" s="48" t="s">
        <v>83</v>
      </c>
      <c r="C44" s="49" t="s">
        <v>8</v>
      </c>
      <c r="D44" s="49" t="s">
        <v>66</v>
      </c>
      <c r="E44" s="119" t="s">
        <v>243</v>
      </c>
      <c r="F44" s="71"/>
      <c r="G44" s="18">
        <f>G49+G45</f>
        <v>0</v>
      </c>
      <c r="H44" s="18">
        <f>H49+H45</f>
        <v>0</v>
      </c>
      <c r="I44" s="18">
        <f>I49+I45</f>
        <v>0</v>
      </c>
      <c r="J44" s="18"/>
      <c r="K44" s="18"/>
      <c r="L44" s="18">
        <f>L49+L45</f>
        <v>0</v>
      </c>
      <c r="M44" s="18"/>
      <c r="N44" s="18"/>
    </row>
    <row r="45" spans="1:14" s="4" customFormat="1" ht="33.75" hidden="1">
      <c r="A45" s="147" t="s">
        <v>228</v>
      </c>
      <c r="B45" s="48" t="s">
        <v>83</v>
      </c>
      <c r="C45" s="49" t="s">
        <v>8</v>
      </c>
      <c r="D45" s="49" t="s">
        <v>66</v>
      </c>
      <c r="E45" s="119" t="s">
        <v>244</v>
      </c>
      <c r="F45" s="50"/>
      <c r="G45" s="18">
        <f aca="true" t="shared" si="7" ref="G45:H47">G46</f>
        <v>0</v>
      </c>
      <c r="H45" s="18">
        <f t="shared" si="7"/>
        <v>0</v>
      </c>
      <c r="I45" s="18">
        <f>I46</f>
        <v>0</v>
      </c>
      <c r="J45" s="18"/>
      <c r="K45" s="18"/>
      <c r="L45" s="18">
        <f>L46</f>
        <v>0</v>
      </c>
      <c r="M45" s="18"/>
      <c r="N45" s="18"/>
    </row>
    <row r="46" spans="1:14" s="4" customFormat="1" ht="22.5" hidden="1">
      <c r="A46" s="148" t="s">
        <v>248</v>
      </c>
      <c r="B46" s="48" t="s">
        <v>83</v>
      </c>
      <c r="C46" s="49" t="s">
        <v>8</v>
      </c>
      <c r="D46" s="49" t="s">
        <v>66</v>
      </c>
      <c r="E46" s="119" t="s">
        <v>244</v>
      </c>
      <c r="F46" s="50" t="s">
        <v>104</v>
      </c>
      <c r="G46" s="18">
        <f t="shared" si="7"/>
        <v>0</v>
      </c>
      <c r="H46" s="18">
        <f t="shared" si="7"/>
        <v>0</v>
      </c>
      <c r="I46" s="18">
        <f>I47</f>
        <v>0</v>
      </c>
      <c r="J46" s="18"/>
      <c r="K46" s="18"/>
      <c r="L46" s="18">
        <f>L47</f>
        <v>0</v>
      </c>
      <c r="M46" s="18"/>
      <c r="N46" s="18"/>
    </row>
    <row r="47" spans="1:14" s="4" customFormat="1" ht="33.75" hidden="1">
      <c r="A47" s="148" t="s">
        <v>105</v>
      </c>
      <c r="B47" s="48" t="s">
        <v>83</v>
      </c>
      <c r="C47" s="49" t="s">
        <v>8</v>
      </c>
      <c r="D47" s="49" t="s">
        <v>66</v>
      </c>
      <c r="E47" s="119" t="s">
        <v>244</v>
      </c>
      <c r="F47" s="50" t="s">
        <v>106</v>
      </c>
      <c r="G47" s="18">
        <f t="shared" si="7"/>
        <v>0</v>
      </c>
      <c r="H47" s="18">
        <f t="shared" si="7"/>
        <v>0</v>
      </c>
      <c r="I47" s="18">
        <f>I48</f>
        <v>0</v>
      </c>
      <c r="J47" s="18"/>
      <c r="K47" s="18"/>
      <c r="L47" s="18">
        <f>L48</f>
        <v>0</v>
      </c>
      <c r="M47" s="18"/>
      <c r="N47" s="18"/>
    </row>
    <row r="48" spans="1:14" s="4" customFormat="1" ht="33.75" hidden="1">
      <c r="A48" s="148" t="s">
        <v>107</v>
      </c>
      <c r="B48" s="48" t="s">
        <v>83</v>
      </c>
      <c r="C48" s="49" t="s">
        <v>8</v>
      </c>
      <c r="D48" s="49" t="s">
        <v>66</v>
      </c>
      <c r="E48" s="119" t="s">
        <v>244</v>
      </c>
      <c r="F48" s="49" t="s">
        <v>108</v>
      </c>
      <c r="G48" s="19"/>
      <c r="H48" s="19"/>
      <c r="I48" s="19"/>
      <c r="J48" s="18"/>
      <c r="K48" s="18"/>
      <c r="L48" s="19"/>
      <c r="M48" s="18"/>
      <c r="N48" s="18"/>
    </row>
    <row r="49" spans="1:14" s="4" customFormat="1" ht="22.5" hidden="1">
      <c r="A49" s="147" t="s">
        <v>229</v>
      </c>
      <c r="B49" s="48" t="s">
        <v>83</v>
      </c>
      <c r="C49" s="49" t="s">
        <v>8</v>
      </c>
      <c r="D49" s="49" t="s">
        <v>66</v>
      </c>
      <c r="E49" s="119" t="s">
        <v>245</v>
      </c>
      <c r="F49" s="50"/>
      <c r="G49" s="18">
        <f aca="true" t="shared" si="8" ref="G49:H51">G50</f>
        <v>0</v>
      </c>
      <c r="H49" s="18">
        <f t="shared" si="8"/>
        <v>0</v>
      </c>
      <c r="I49" s="18">
        <f>I50</f>
        <v>0</v>
      </c>
      <c r="J49" s="18"/>
      <c r="K49" s="18"/>
      <c r="L49" s="18">
        <f>L50</f>
        <v>0</v>
      </c>
      <c r="M49" s="18"/>
      <c r="N49" s="18"/>
    </row>
    <row r="50" spans="1:14" s="4" customFormat="1" ht="22.5" hidden="1">
      <c r="A50" s="148" t="s">
        <v>248</v>
      </c>
      <c r="B50" s="48" t="s">
        <v>83</v>
      </c>
      <c r="C50" s="49" t="s">
        <v>8</v>
      </c>
      <c r="D50" s="49" t="s">
        <v>66</v>
      </c>
      <c r="E50" s="119" t="s">
        <v>245</v>
      </c>
      <c r="F50" s="50" t="s">
        <v>104</v>
      </c>
      <c r="G50" s="18">
        <f t="shared" si="8"/>
        <v>0</v>
      </c>
      <c r="H50" s="18">
        <f t="shared" si="8"/>
        <v>0</v>
      </c>
      <c r="I50" s="18">
        <f>I51</f>
        <v>0</v>
      </c>
      <c r="J50" s="18"/>
      <c r="K50" s="18"/>
      <c r="L50" s="18">
        <f>L51</f>
        <v>0</v>
      </c>
      <c r="M50" s="18"/>
      <c r="N50" s="18"/>
    </row>
    <row r="51" spans="1:14" s="4" customFormat="1" ht="33.75" hidden="1">
      <c r="A51" s="148" t="s">
        <v>105</v>
      </c>
      <c r="B51" s="48" t="s">
        <v>83</v>
      </c>
      <c r="C51" s="49" t="s">
        <v>8</v>
      </c>
      <c r="D51" s="49" t="s">
        <v>66</v>
      </c>
      <c r="E51" s="119" t="s">
        <v>245</v>
      </c>
      <c r="F51" s="50" t="s">
        <v>106</v>
      </c>
      <c r="G51" s="18">
        <f t="shared" si="8"/>
        <v>0</v>
      </c>
      <c r="H51" s="18">
        <f t="shared" si="8"/>
        <v>0</v>
      </c>
      <c r="I51" s="18">
        <f>I52</f>
        <v>0</v>
      </c>
      <c r="J51" s="18"/>
      <c r="K51" s="18"/>
      <c r="L51" s="18">
        <f>L52</f>
        <v>0</v>
      </c>
      <c r="M51" s="18"/>
      <c r="N51" s="18"/>
    </row>
    <row r="52" spans="1:14" s="4" customFormat="1" ht="33.75" hidden="1">
      <c r="A52" s="148" t="s">
        <v>107</v>
      </c>
      <c r="B52" s="48" t="s">
        <v>83</v>
      </c>
      <c r="C52" s="49" t="s">
        <v>8</v>
      </c>
      <c r="D52" s="49" t="s">
        <v>66</v>
      </c>
      <c r="E52" s="119" t="s">
        <v>245</v>
      </c>
      <c r="F52" s="49" t="s">
        <v>108</v>
      </c>
      <c r="G52" s="19"/>
      <c r="H52" s="19"/>
      <c r="I52" s="19"/>
      <c r="J52" s="18"/>
      <c r="K52" s="18"/>
      <c r="L52" s="19"/>
      <c r="M52" s="18"/>
      <c r="N52" s="18"/>
    </row>
    <row r="53" spans="1:15" s="4" customFormat="1" ht="21.75" customHeight="1">
      <c r="A53" s="146" t="s">
        <v>52</v>
      </c>
      <c r="B53" s="68" t="s">
        <v>83</v>
      </c>
      <c r="C53" s="68" t="s">
        <v>8</v>
      </c>
      <c r="D53" s="67" t="s">
        <v>77</v>
      </c>
      <c r="E53" s="122"/>
      <c r="F53" s="74"/>
      <c r="G53" s="17">
        <f>G54+G65+G61+G70</f>
        <v>1734100</v>
      </c>
      <c r="H53" s="17">
        <f>H54+H65+H61+H70</f>
        <v>167024.40000000002</v>
      </c>
      <c r="I53" s="17">
        <f>I54+I65+I61+I70</f>
        <v>1901124.4</v>
      </c>
      <c r="J53" s="17"/>
      <c r="K53" s="17">
        <f>K54+K65</f>
        <v>0</v>
      </c>
      <c r="L53" s="17">
        <f>L54+L65+L61+L70</f>
        <v>2655200</v>
      </c>
      <c r="M53" s="17"/>
      <c r="N53" s="17">
        <f>N54+N65</f>
        <v>0</v>
      </c>
      <c r="O53" s="162"/>
    </row>
    <row r="54" spans="1:14" s="4" customFormat="1" ht="45" customHeight="1">
      <c r="A54" s="147" t="s">
        <v>266</v>
      </c>
      <c r="B54" s="89" t="s">
        <v>83</v>
      </c>
      <c r="C54" s="90" t="s">
        <v>8</v>
      </c>
      <c r="D54" s="90" t="s">
        <v>77</v>
      </c>
      <c r="E54" s="132" t="s">
        <v>265</v>
      </c>
      <c r="F54" s="92"/>
      <c r="G54" s="28">
        <f aca="true" t="shared" si="9" ref="G54:H57">G55</f>
        <v>0</v>
      </c>
      <c r="H54" s="28">
        <f t="shared" si="9"/>
        <v>98224.4</v>
      </c>
      <c r="I54" s="28">
        <f>I55</f>
        <v>98224.4</v>
      </c>
      <c r="J54" s="28"/>
      <c r="K54" s="28"/>
      <c r="L54" s="28">
        <f>L55</f>
        <v>124100</v>
      </c>
      <c r="M54" s="28"/>
      <c r="N54" s="28"/>
    </row>
    <row r="55" spans="1:14" s="4" customFormat="1" ht="45" customHeight="1">
      <c r="A55" s="147" t="s">
        <v>164</v>
      </c>
      <c r="B55" s="48" t="s">
        <v>83</v>
      </c>
      <c r="C55" s="49" t="s">
        <v>8</v>
      </c>
      <c r="D55" s="49" t="s">
        <v>77</v>
      </c>
      <c r="E55" s="119" t="s">
        <v>165</v>
      </c>
      <c r="F55" s="50"/>
      <c r="G55" s="18">
        <f t="shared" si="9"/>
        <v>0</v>
      </c>
      <c r="H55" s="18">
        <f t="shared" si="9"/>
        <v>98224.4</v>
      </c>
      <c r="I55" s="18">
        <f>I56</f>
        <v>98224.4</v>
      </c>
      <c r="J55" s="18"/>
      <c r="K55" s="18"/>
      <c r="L55" s="18">
        <f>L56</f>
        <v>124100</v>
      </c>
      <c r="M55" s="18"/>
      <c r="N55" s="18"/>
    </row>
    <row r="56" spans="1:14" s="4" customFormat="1" ht="22.5">
      <c r="A56" s="148" t="s">
        <v>248</v>
      </c>
      <c r="B56" s="48" t="s">
        <v>83</v>
      </c>
      <c r="C56" s="49" t="s">
        <v>8</v>
      </c>
      <c r="D56" s="49" t="s">
        <v>77</v>
      </c>
      <c r="E56" s="119" t="s">
        <v>165</v>
      </c>
      <c r="F56" s="50" t="s">
        <v>104</v>
      </c>
      <c r="G56" s="18">
        <f t="shared" si="9"/>
        <v>0</v>
      </c>
      <c r="H56" s="18">
        <f t="shared" si="9"/>
        <v>98224.4</v>
      </c>
      <c r="I56" s="18">
        <f>I57</f>
        <v>98224.4</v>
      </c>
      <c r="J56" s="18"/>
      <c r="K56" s="18"/>
      <c r="L56" s="18">
        <f>L57</f>
        <v>124100</v>
      </c>
      <c r="M56" s="18"/>
      <c r="N56" s="18"/>
    </row>
    <row r="57" spans="1:14" s="4" customFormat="1" ht="33.75">
      <c r="A57" s="148" t="s">
        <v>105</v>
      </c>
      <c r="B57" s="48" t="s">
        <v>83</v>
      </c>
      <c r="C57" s="49" t="s">
        <v>8</v>
      </c>
      <c r="D57" s="49" t="s">
        <v>77</v>
      </c>
      <c r="E57" s="119" t="s">
        <v>165</v>
      </c>
      <c r="F57" s="50" t="s">
        <v>106</v>
      </c>
      <c r="G57" s="18">
        <f t="shared" si="9"/>
        <v>0</v>
      </c>
      <c r="H57" s="18">
        <f t="shared" si="9"/>
        <v>98224.4</v>
      </c>
      <c r="I57" s="18">
        <f>I58</f>
        <v>98224.4</v>
      </c>
      <c r="J57" s="18"/>
      <c r="K57" s="18"/>
      <c r="L57" s="18">
        <f>L58</f>
        <v>124100</v>
      </c>
      <c r="M57" s="18"/>
      <c r="N57" s="18"/>
    </row>
    <row r="58" spans="1:14" s="4" customFormat="1" ht="33.75">
      <c r="A58" s="147" t="s">
        <v>107</v>
      </c>
      <c r="B58" s="48" t="s">
        <v>83</v>
      </c>
      <c r="C58" s="49" t="s">
        <v>8</v>
      </c>
      <c r="D58" s="49" t="s">
        <v>77</v>
      </c>
      <c r="E58" s="119" t="s">
        <v>165</v>
      </c>
      <c r="F58" s="50" t="s">
        <v>108</v>
      </c>
      <c r="G58" s="19">
        <v>0</v>
      </c>
      <c r="H58" s="19">
        <f>I58-G58</f>
        <v>98224.4</v>
      </c>
      <c r="I58" s="19">
        <f>120900-22675.6</f>
        <v>98224.4</v>
      </c>
      <c r="J58" s="18"/>
      <c r="K58" s="18"/>
      <c r="L58" s="19">
        <v>124100</v>
      </c>
      <c r="M58" s="18"/>
      <c r="N58" s="18"/>
    </row>
    <row r="59" spans="1:14" s="4" customFormat="1" ht="45">
      <c r="A59" s="147" t="s">
        <v>120</v>
      </c>
      <c r="B59" s="89" t="s">
        <v>83</v>
      </c>
      <c r="C59" s="90" t="s">
        <v>8</v>
      </c>
      <c r="D59" s="90" t="s">
        <v>77</v>
      </c>
      <c r="E59" s="132" t="s">
        <v>121</v>
      </c>
      <c r="F59" s="91"/>
      <c r="G59" s="28">
        <f>G61</f>
        <v>133000</v>
      </c>
      <c r="H59" s="28">
        <f>H61</f>
        <v>-17400</v>
      </c>
      <c r="I59" s="28">
        <f>I61</f>
        <v>115600</v>
      </c>
      <c r="J59" s="28"/>
      <c r="K59" s="28"/>
      <c r="L59" s="28">
        <f>L61</f>
        <v>118600</v>
      </c>
      <c r="M59" s="28"/>
      <c r="N59" s="28"/>
    </row>
    <row r="60" spans="1:14" s="4" customFormat="1" ht="22.5">
      <c r="A60" s="147" t="s">
        <v>82</v>
      </c>
      <c r="B60" s="48" t="s">
        <v>83</v>
      </c>
      <c r="C60" s="49" t="s">
        <v>8</v>
      </c>
      <c r="D60" s="49" t="s">
        <v>77</v>
      </c>
      <c r="E60" s="119" t="s">
        <v>122</v>
      </c>
      <c r="F60" s="50"/>
      <c r="G60" s="18">
        <f aca="true" t="shared" si="10" ref="G60:H63">G61</f>
        <v>133000</v>
      </c>
      <c r="H60" s="18">
        <f t="shared" si="10"/>
        <v>-17400</v>
      </c>
      <c r="I60" s="18">
        <f>I61</f>
        <v>115600</v>
      </c>
      <c r="J60" s="18"/>
      <c r="K60" s="18"/>
      <c r="L60" s="18">
        <f>L61</f>
        <v>118600</v>
      </c>
      <c r="M60" s="18"/>
      <c r="N60" s="18"/>
    </row>
    <row r="61" spans="1:14" s="4" customFormat="1" ht="22.5">
      <c r="A61" s="147" t="s">
        <v>123</v>
      </c>
      <c r="B61" s="48" t="s">
        <v>83</v>
      </c>
      <c r="C61" s="49" t="s">
        <v>8</v>
      </c>
      <c r="D61" s="49" t="s">
        <v>77</v>
      </c>
      <c r="E61" s="119" t="s">
        <v>84</v>
      </c>
      <c r="F61" s="50"/>
      <c r="G61" s="18">
        <f t="shared" si="10"/>
        <v>133000</v>
      </c>
      <c r="H61" s="18">
        <f t="shared" si="10"/>
        <v>-17400</v>
      </c>
      <c r="I61" s="18">
        <f>I62</f>
        <v>115600</v>
      </c>
      <c r="J61" s="18"/>
      <c r="K61" s="18"/>
      <c r="L61" s="18">
        <f>L62</f>
        <v>118600</v>
      </c>
      <c r="M61" s="18"/>
      <c r="N61" s="18"/>
    </row>
    <row r="62" spans="1:14" s="4" customFormat="1" ht="90.75" customHeight="1">
      <c r="A62" s="148" t="s">
        <v>150</v>
      </c>
      <c r="B62" s="48" t="s">
        <v>83</v>
      </c>
      <c r="C62" s="49" t="s">
        <v>8</v>
      </c>
      <c r="D62" s="49" t="s">
        <v>77</v>
      </c>
      <c r="E62" s="119" t="s">
        <v>84</v>
      </c>
      <c r="F62" s="50" t="s">
        <v>101</v>
      </c>
      <c r="G62" s="18">
        <f t="shared" si="10"/>
        <v>133000</v>
      </c>
      <c r="H62" s="18">
        <f t="shared" si="10"/>
        <v>-17400</v>
      </c>
      <c r="I62" s="18">
        <f>I63</f>
        <v>115600</v>
      </c>
      <c r="J62" s="18"/>
      <c r="K62" s="18"/>
      <c r="L62" s="18">
        <f>L63</f>
        <v>118600</v>
      </c>
      <c r="M62" s="18"/>
      <c r="N62" s="18"/>
    </row>
    <row r="63" spans="1:14" s="4" customFormat="1" ht="33.75">
      <c r="A63" s="148" t="s">
        <v>159</v>
      </c>
      <c r="B63" s="48" t="s">
        <v>83</v>
      </c>
      <c r="C63" s="49" t="s">
        <v>8</v>
      </c>
      <c r="D63" s="49" t="s">
        <v>77</v>
      </c>
      <c r="E63" s="119" t="s">
        <v>84</v>
      </c>
      <c r="F63" s="50" t="s">
        <v>160</v>
      </c>
      <c r="G63" s="18">
        <f t="shared" si="10"/>
        <v>133000</v>
      </c>
      <c r="H63" s="18">
        <f t="shared" si="10"/>
        <v>-17400</v>
      </c>
      <c r="I63" s="18">
        <f>I64</f>
        <v>115600</v>
      </c>
      <c r="J63" s="18"/>
      <c r="K63" s="18"/>
      <c r="L63" s="18">
        <f>L64</f>
        <v>118600</v>
      </c>
      <c r="M63" s="18"/>
      <c r="N63" s="18"/>
    </row>
    <row r="64" spans="1:14" s="4" customFormat="1" ht="24" customHeight="1">
      <c r="A64" s="148" t="s">
        <v>103</v>
      </c>
      <c r="B64" s="48" t="s">
        <v>83</v>
      </c>
      <c r="C64" s="49" t="s">
        <v>8</v>
      </c>
      <c r="D64" s="49" t="s">
        <v>77</v>
      </c>
      <c r="E64" s="119" t="s">
        <v>84</v>
      </c>
      <c r="F64" s="50" t="s">
        <v>162</v>
      </c>
      <c r="G64" s="19">
        <v>133000</v>
      </c>
      <c r="H64" s="19">
        <f>I64-G64</f>
        <v>-17400</v>
      </c>
      <c r="I64" s="19">
        <v>115600</v>
      </c>
      <c r="J64" s="18"/>
      <c r="K64" s="18"/>
      <c r="L64" s="19">
        <v>118600</v>
      </c>
      <c r="M64" s="18"/>
      <c r="N64" s="18"/>
    </row>
    <row r="65" spans="1:14" s="4" customFormat="1" ht="22.5">
      <c r="A65" s="147" t="s">
        <v>86</v>
      </c>
      <c r="B65" s="89" t="s">
        <v>83</v>
      </c>
      <c r="C65" s="90" t="s">
        <v>8</v>
      </c>
      <c r="D65" s="90" t="s">
        <v>77</v>
      </c>
      <c r="E65" s="132" t="s">
        <v>87</v>
      </c>
      <c r="F65" s="91"/>
      <c r="G65" s="28">
        <f aca="true" t="shared" si="11" ref="G65:I66">G67</f>
        <v>519600</v>
      </c>
      <c r="H65" s="28">
        <f t="shared" si="11"/>
        <v>531600</v>
      </c>
      <c r="I65" s="28">
        <f t="shared" si="11"/>
        <v>1051200</v>
      </c>
      <c r="J65" s="28"/>
      <c r="K65" s="28"/>
      <c r="L65" s="28">
        <f>L67</f>
        <v>1078800</v>
      </c>
      <c r="M65" s="28"/>
      <c r="N65" s="28"/>
    </row>
    <row r="66" spans="1:14" s="4" customFormat="1" ht="22.5">
      <c r="A66" s="147" t="s">
        <v>6</v>
      </c>
      <c r="B66" s="48" t="s">
        <v>83</v>
      </c>
      <c r="C66" s="49" t="s">
        <v>8</v>
      </c>
      <c r="D66" s="49" t="s">
        <v>77</v>
      </c>
      <c r="E66" s="119" t="s">
        <v>88</v>
      </c>
      <c r="F66" s="50"/>
      <c r="G66" s="18">
        <f t="shared" si="11"/>
        <v>519600</v>
      </c>
      <c r="H66" s="18">
        <f t="shared" si="11"/>
        <v>531600</v>
      </c>
      <c r="I66" s="18">
        <f t="shared" si="11"/>
        <v>1051200</v>
      </c>
      <c r="J66" s="18"/>
      <c r="K66" s="18"/>
      <c r="L66" s="18">
        <f>L68</f>
        <v>1078800</v>
      </c>
      <c r="M66" s="18"/>
      <c r="N66" s="18"/>
    </row>
    <row r="67" spans="1:14" s="4" customFormat="1" ht="22.5">
      <c r="A67" s="148" t="s">
        <v>248</v>
      </c>
      <c r="B67" s="48" t="s">
        <v>83</v>
      </c>
      <c r="C67" s="49" t="s">
        <v>8</v>
      </c>
      <c r="D67" s="49" t="s">
        <v>77</v>
      </c>
      <c r="E67" s="119" t="s">
        <v>88</v>
      </c>
      <c r="F67" s="50" t="s">
        <v>104</v>
      </c>
      <c r="G67" s="18">
        <f aca="true" t="shared" si="12" ref="G67:I68">G68</f>
        <v>519600</v>
      </c>
      <c r="H67" s="18">
        <f t="shared" si="12"/>
        <v>531600</v>
      </c>
      <c r="I67" s="18">
        <f t="shared" si="12"/>
        <v>1051200</v>
      </c>
      <c r="J67" s="18"/>
      <c r="K67" s="18"/>
      <c r="L67" s="18">
        <f>L68</f>
        <v>1078800</v>
      </c>
      <c r="M67" s="18"/>
      <c r="N67" s="18"/>
    </row>
    <row r="68" spans="1:14" s="4" customFormat="1" ht="33.75">
      <c r="A68" s="148" t="s">
        <v>105</v>
      </c>
      <c r="B68" s="48" t="s">
        <v>83</v>
      </c>
      <c r="C68" s="49" t="s">
        <v>8</v>
      </c>
      <c r="D68" s="49" t="s">
        <v>77</v>
      </c>
      <c r="E68" s="119" t="s">
        <v>88</v>
      </c>
      <c r="F68" s="50" t="s">
        <v>106</v>
      </c>
      <c r="G68" s="18">
        <f t="shared" si="12"/>
        <v>519600</v>
      </c>
      <c r="H68" s="18">
        <f t="shared" si="12"/>
        <v>531600</v>
      </c>
      <c r="I68" s="18">
        <f t="shared" si="12"/>
        <v>1051200</v>
      </c>
      <c r="J68" s="18"/>
      <c r="K68" s="18"/>
      <c r="L68" s="18">
        <f>L69</f>
        <v>1078800</v>
      </c>
      <c r="M68" s="18"/>
      <c r="N68" s="18"/>
    </row>
    <row r="69" spans="1:14" s="4" customFormat="1" ht="33.75">
      <c r="A69" s="147" t="s">
        <v>107</v>
      </c>
      <c r="B69" s="48" t="s">
        <v>83</v>
      </c>
      <c r="C69" s="49" t="s">
        <v>8</v>
      </c>
      <c r="D69" s="49" t="s">
        <v>77</v>
      </c>
      <c r="E69" s="119" t="s">
        <v>88</v>
      </c>
      <c r="F69" s="50" t="s">
        <v>108</v>
      </c>
      <c r="G69" s="19">
        <v>519600</v>
      </c>
      <c r="H69" s="19">
        <f>I69-G69</f>
        <v>531600</v>
      </c>
      <c r="I69" s="19">
        <v>1051200</v>
      </c>
      <c r="J69" s="18"/>
      <c r="K69" s="18"/>
      <c r="L69" s="19">
        <v>1078800</v>
      </c>
      <c r="M69" s="18"/>
      <c r="N69" s="18"/>
    </row>
    <row r="70" spans="1:15" s="4" customFormat="1" ht="21">
      <c r="A70" s="150" t="s">
        <v>219</v>
      </c>
      <c r="B70" s="95" t="s">
        <v>83</v>
      </c>
      <c r="C70" s="95" t="s">
        <v>8</v>
      </c>
      <c r="D70" s="95" t="s">
        <v>77</v>
      </c>
      <c r="E70" s="169" t="s">
        <v>220</v>
      </c>
      <c r="F70" s="96"/>
      <c r="G70" s="170">
        <f aca="true" t="shared" si="13" ref="G70:I71">G71</f>
        <v>1081500</v>
      </c>
      <c r="H70" s="170">
        <f t="shared" si="13"/>
        <v>-445400</v>
      </c>
      <c r="I70" s="170">
        <f t="shared" si="13"/>
        <v>636100</v>
      </c>
      <c r="J70" s="170"/>
      <c r="K70" s="170"/>
      <c r="L70" s="170">
        <f>L71</f>
        <v>1333700</v>
      </c>
      <c r="M70" s="170"/>
      <c r="N70" s="170"/>
      <c r="O70" s="4" t="s">
        <v>225</v>
      </c>
    </row>
    <row r="71" spans="1:14" s="4" customFormat="1" ht="12.75">
      <c r="A71" s="147" t="s">
        <v>109</v>
      </c>
      <c r="B71" s="48" t="s">
        <v>83</v>
      </c>
      <c r="C71" s="49" t="s">
        <v>8</v>
      </c>
      <c r="D71" s="49" t="s">
        <v>77</v>
      </c>
      <c r="E71" s="119" t="s">
        <v>220</v>
      </c>
      <c r="F71" s="50" t="s">
        <v>110</v>
      </c>
      <c r="G71" s="47">
        <f t="shared" si="13"/>
        <v>1081500</v>
      </c>
      <c r="H71" s="47">
        <f t="shared" si="13"/>
        <v>-445400</v>
      </c>
      <c r="I71" s="47">
        <f t="shared" si="13"/>
        <v>636100</v>
      </c>
      <c r="J71" s="47"/>
      <c r="K71" s="47"/>
      <c r="L71" s="47">
        <f>L72</f>
        <v>1333700</v>
      </c>
      <c r="M71" s="47"/>
      <c r="N71" s="47"/>
    </row>
    <row r="72" spans="1:15" s="4" customFormat="1" ht="12.75">
      <c r="A72" s="148" t="s">
        <v>118</v>
      </c>
      <c r="B72" s="48" t="s">
        <v>83</v>
      </c>
      <c r="C72" s="49" t="s">
        <v>8</v>
      </c>
      <c r="D72" s="49" t="s">
        <v>77</v>
      </c>
      <c r="E72" s="119" t="s">
        <v>220</v>
      </c>
      <c r="F72" s="50" t="s">
        <v>119</v>
      </c>
      <c r="G72" s="51">
        <v>1081500</v>
      </c>
      <c r="H72" s="19">
        <f>I72-G72</f>
        <v>-445400</v>
      </c>
      <c r="I72" s="51">
        <v>636100</v>
      </c>
      <c r="J72" s="47"/>
      <c r="K72" s="47"/>
      <c r="L72" s="51">
        <v>1333700</v>
      </c>
      <c r="M72" s="47"/>
      <c r="N72" s="47"/>
      <c r="O72" s="4" t="s">
        <v>221</v>
      </c>
    </row>
    <row r="73" spans="1:14" s="4" customFormat="1" ht="12.75">
      <c r="A73" s="145" t="s">
        <v>17</v>
      </c>
      <c r="B73" s="64" t="s">
        <v>83</v>
      </c>
      <c r="C73" s="75" t="s">
        <v>9</v>
      </c>
      <c r="D73" s="76"/>
      <c r="E73" s="123"/>
      <c r="F73" s="77"/>
      <c r="G73" s="16">
        <f aca="true" t="shared" si="14" ref="G73:J74">G74</f>
        <v>430400</v>
      </c>
      <c r="H73" s="16">
        <f t="shared" si="14"/>
        <v>-38800</v>
      </c>
      <c r="I73" s="16">
        <f t="shared" si="14"/>
        <v>391600</v>
      </c>
      <c r="J73" s="16">
        <f t="shared" si="14"/>
        <v>391600</v>
      </c>
      <c r="K73" s="16"/>
      <c r="L73" s="16">
        <f>L74</f>
        <v>392800</v>
      </c>
      <c r="M73" s="16">
        <f>M74</f>
        <v>392800</v>
      </c>
      <c r="N73" s="16"/>
    </row>
    <row r="74" spans="1:14" s="4" customFormat="1" ht="22.5">
      <c r="A74" s="147" t="s">
        <v>16</v>
      </c>
      <c r="B74" s="48" t="s">
        <v>83</v>
      </c>
      <c r="C74" s="49" t="s">
        <v>9</v>
      </c>
      <c r="D74" s="49" t="s">
        <v>24</v>
      </c>
      <c r="E74" s="124"/>
      <c r="F74" s="71"/>
      <c r="G74" s="18">
        <f t="shared" si="14"/>
        <v>430400</v>
      </c>
      <c r="H74" s="18">
        <f t="shared" si="14"/>
        <v>-38800</v>
      </c>
      <c r="I74" s="18">
        <f t="shared" si="14"/>
        <v>391600</v>
      </c>
      <c r="J74" s="18">
        <f t="shared" si="14"/>
        <v>391600</v>
      </c>
      <c r="K74" s="18"/>
      <c r="L74" s="18">
        <f>L75</f>
        <v>392800</v>
      </c>
      <c r="M74" s="18">
        <f>M75</f>
        <v>392800</v>
      </c>
      <c r="N74" s="18"/>
    </row>
    <row r="75" spans="1:14" s="4" customFormat="1" ht="22.5">
      <c r="A75" s="147" t="s">
        <v>4</v>
      </c>
      <c r="B75" s="48" t="s">
        <v>83</v>
      </c>
      <c r="C75" s="49" t="s">
        <v>9</v>
      </c>
      <c r="D75" s="49" t="s">
        <v>24</v>
      </c>
      <c r="E75" s="119" t="s">
        <v>20</v>
      </c>
      <c r="F75" s="71"/>
      <c r="G75" s="18">
        <f>G77+G81</f>
        <v>430400</v>
      </c>
      <c r="H75" s="18">
        <f>H77+H81</f>
        <v>-38800</v>
      </c>
      <c r="I75" s="18">
        <f>I77+I81</f>
        <v>391600</v>
      </c>
      <c r="J75" s="18">
        <f>J77+J81</f>
        <v>391600</v>
      </c>
      <c r="K75" s="18"/>
      <c r="L75" s="18">
        <f>L77+L81</f>
        <v>392800</v>
      </c>
      <c r="M75" s="18">
        <f>M77+M81</f>
        <v>392800</v>
      </c>
      <c r="N75" s="18"/>
    </row>
    <row r="76" spans="1:14" s="4" customFormat="1" ht="45">
      <c r="A76" s="147" t="s">
        <v>25</v>
      </c>
      <c r="B76" s="48" t="s">
        <v>83</v>
      </c>
      <c r="C76" s="49" t="s">
        <v>9</v>
      </c>
      <c r="D76" s="49" t="s">
        <v>24</v>
      </c>
      <c r="E76" s="119" t="s">
        <v>26</v>
      </c>
      <c r="F76" s="71"/>
      <c r="G76" s="18">
        <f aca="true" t="shared" si="15" ref="G76:J77">G77</f>
        <v>397400</v>
      </c>
      <c r="H76" s="18">
        <f t="shared" si="15"/>
        <v>-16900</v>
      </c>
      <c r="I76" s="18">
        <f t="shared" si="15"/>
        <v>380500</v>
      </c>
      <c r="J76" s="18">
        <f t="shared" si="15"/>
        <v>380500</v>
      </c>
      <c r="K76" s="18"/>
      <c r="L76" s="18">
        <f>L77</f>
        <v>370500</v>
      </c>
      <c r="M76" s="18">
        <f>M77</f>
        <v>370500</v>
      </c>
      <c r="N76" s="18"/>
    </row>
    <row r="77" spans="1:14" s="4" customFormat="1" ht="90.75" customHeight="1">
      <c r="A77" s="148" t="s">
        <v>150</v>
      </c>
      <c r="B77" s="48" t="s">
        <v>83</v>
      </c>
      <c r="C77" s="49" t="s">
        <v>9</v>
      </c>
      <c r="D77" s="49" t="s">
        <v>24</v>
      </c>
      <c r="E77" s="119" t="s">
        <v>26</v>
      </c>
      <c r="F77" s="50" t="s">
        <v>101</v>
      </c>
      <c r="G77" s="18">
        <f t="shared" si="15"/>
        <v>397400</v>
      </c>
      <c r="H77" s="18">
        <f t="shared" si="15"/>
        <v>-16900</v>
      </c>
      <c r="I77" s="18">
        <f t="shared" si="15"/>
        <v>380500</v>
      </c>
      <c r="J77" s="18">
        <f t="shared" si="15"/>
        <v>380500</v>
      </c>
      <c r="K77" s="18"/>
      <c r="L77" s="18">
        <f>L78</f>
        <v>370500</v>
      </c>
      <c r="M77" s="18">
        <f>M78</f>
        <v>370500</v>
      </c>
      <c r="N77" s="18"/>
    </row>
    <row r="78" spans="1:14" s="4" customFormat="1" ht="33.75">
      <c r="A78" s="148" t="s">
        <v>159</v>
      </c>
      <c r="B78" s="48" t="s">
        <v>83</v>
      </c>
      <c r="C78" s="49" t="s">
        <v>9</v>
      </c>
      <c r="D78" s="49" t="s">
        <v>24</v>
      </c>
      <c r="E78" s="119" t="s">
        <v>26</v>
      </c>
      <c r="F78" s="50" t="s">
        <v>160</v>
      </c>
      <c r="G78" s="18">
        <f>G79+G80</f>
        <v>397400</v>
      </c>
      <c r="H78" s="18">
        <f>H79+H80</f>
        <v>-16900</v>
      </c>
      <c r="I78" s="18">
        <f>I79+I80</f>
        <v>380500</v>
      </c>
      <c r="J78" s="18">
        <f>J79+J80</f>
        <v>380500</v>
      </c>
      <c r="K78" s="18"/>
      <c r="L78" s="18">
        <f>L79+L80</f>
        <v>370500</v>
      </c>
      <c r="M78" s="18">
        <f>M79+M80</f>
        <v>370500</v>
      </c>
      <c r="N78" s="18"/>
    </row>
    <row r="79" spans="1:14" s="4" customFormat="1" ht="22.5">
      <c r="A79" s="149" t="s">
        <v>102</v>
      </c>
      <c r="B79" s="48" t="s">
        <v>83</v>
      </c>
      <c r="C79" s="49" t="s">
        <v>9</v>
      </c>
      <c r="D79" s="49" t="s">
        <v>24</v>
      </c>
      <c r="E79" s="119" t="s">
        <v>26</v>
      </c>
      <c r="F79" s="50" t="s">
        <v>161</v>
      </c>
      <c r="G79" s="19">
        <v>382400</v>
      </c>
      <c r="H79" s="19">
        <f>I79-G79</f>
        <v>-11900</v>
      </c>
      <c r="I79" s="19">
        <f>285000+85500</f>
        <v>370500</v>
      </c>
      <c r="J79" s="18">
        <f>I79</f>
        <v>370500</v>
      </c>
      <c r="K79" s="18"/>
      <c r="L79" s="19">
        <f>285000+85500</f>
        <v>370500</v>
      </c>
      <c r="M79" s="18">
        <f>L79</f>
        <v>370500</v>
      </c>
      <c r="N79" s="18"/>
    </row>
    <row r="80" spans="1:14" s="4" customFormat="1" ht="22.5" customHeight="1">
      <c r="A80" s="148" t="s">
        <v>103</v>
      </c>
      <c r="B80" s="48" t="s">
        <v>83</v>
      </c>
      <c r="C80" s="49" t="s">
        <v>9</v>
      </c>
      <c r="D80" s="49" t="s">
        <v>24</v>
      </c>
      <c r="E80" s="119" t="s">
        <v>26</v>
      </c>
      <c r="F80" s="50" t="s">
        <v>162</v>
      </c>
      <c r="G80" s="19">
        <v>15000</v>
      </c>
      <c r="H80" s="19">
        <f>I80-G80</f>
        <v>-5000</v>
      </c>
      <c r="I80" s="19">
        <v>10000</v>
      </c>
      <c r="J80" s="18">
        <f>I80</f>
        <v>10000</v>
      </c>
      <c r="K80" s="18"/>
      <c r="L80" s="19">
        <v>0</v>
      </c>
      <c r="M80" s="18">
        <f>L80</f>
        <v>0</v>
      </c>
      <c r="N80" s="18"/>
    </row>
    <row r="81" spans="1:14" s="4" customFormat="1" ht="22.5">
      <c r="A81" s="148" t="s">
        <v>248</v>
      </c>
      <c r="B81" s="48" t="s">
        <v>83</v>
      </c>
      <c r="C81" s="49" t="s">
        <v>9</v>
      </c>
      <c r="D81" s="49" t="s">
        <v>24</v>
      </c>
      <c r="E81" s="119" t="s">
        <v>26</v>
      </c>
      <c r="F81" s="50" t="s">
        <v>104</v>
      </c>
      <c r="G81" s="18">
        <f aca="true" t="shared" si="16" ref="G81:J82">G82</f>
        <v>33000</v>
      </c>
      <c r="H81" s="18">
        <f t="shared" si="16"/>
        <v>-21900</v>
      </c>
      <c r="I81" s="18">
        <f t="shared" si="16"/>
        <v>11100</v>
      </c>
      <c r="J81" s="18">
        <f t="shared" si="16"/>
        <v>11100</v>
      </c>
      <c r="K81" s="18"/>
      <c r="L81" s="18">
        <f>L82</f>
        <v>22300</v>
      </c>
      <c r="M81" s="18">
        <f>M82</f>
        <v>22300</v>
      </c>
      <c r="N81" s="18"/>
    </row>
    <row r="82" spans="1:14" s="4" customFormat="1" ht="33.75">
      <c r="A82" s="148" t="s">
        <v>105</v>
      </c>
      <c r="B82" s="48" t="s">
        <v>83</v>
      </c>
      <c r="C82" s="49" t="s">
        <v>9</v>
      </c>
      <c r="D82" s="49" t="s">
        <v>24</v>
      </c>
      <c r="E82" s="119" t="s">
        <v>26</v>
      </c>
      <c r="F82" s="50" t="s">
        <v>106</v>
      </c>
      <c r="G82" s="18">
        <f t="shared" si="16"/>
        <v>33000</v>
      </c>
      <c r="H82" s="18">
        <f t="shared" si="16"/>
        <v>-21900</v>
      </c>
      <c r="I82" s="18">
        <f t="shared" si="16"/>
        <v>11100</v>
      </c>
      <c r="J82" s="18">
        <f t="shared" si="16"/>
        <v>11100</v>
      </c>
      <c r="K82" s="18"/>
      <c r="L82" s="18">
        <f>L83</f>
        <v>22300</v>
      </c>
      <c r="M82" s="18">
        <f>M83</f>
        <v>22300</v>
      </c>
      <c r="N82" s="18"/>
    </row>
    <row r="83" spans="1:14" s="4" customFormat="1" ht="33.75">
      <c r="A83" s="147" t="s">
        <v>107</v>
      </c>
      <c r="B83" s="48" t="s">
        <v>83</v>
      </c>
      <c r="C83" s="49" t="s">
        <v>9</v>
      </c>
      <c r="D83" s="49" t="s">
        <v>24</v>
      </c>
      <c r="E83" s="119" t="s">
        <v>26</v>
      </c>
      <c r="F83" s="50" t="s">
        <v>108</v>
      </c>
      <c r="G83" s="19">
        <v>33000</v>
      </c>
      <c r="H83" s="19">
        <f>I83-G83</f>
        <v>-21900</v>
      </c>
      <c r="I83" s="19">
        <f>391600-I79-I80</f>
        <v>11100</v>
      </c>
      <c r="J83" s="18">
        <f>I83</f>
        <v>11100</v>
      </c>
      <c r="K83" s="18"/>
      <c r="L83" s="19">
        <f>392800-L79-L80</f>
        <v>22300</v>
      </c>
      <c r="M83" s="18">
        <f>L83</f>
        <v>22300</v>
      </c>
      <c r="N83" s="18"/>
    </row>
    <row r="84" spans="1:14" s="4" customFormat="1" ht="31.5">
      <c r="A84" s="145" t="s">
        <v>89</v>
      </c>
      <c r="B84" s="63" t="s">
        <v>83</v>
      </c>
      <c r="C84" s="63" t="s">
        <v>24</v>
      </c>
      <c r="D84" s="63"/>
      <c r="E84" s="125"/>
      <c r="F84" s="78"/>
      <c r="G84" s="23">
        <f>G85+G98+G91+G108</f>
        <v>304100</v>
      </c>
      <c r="H84" s="23">
        <f>H85+H98+H91+H108</f>
        <v>337200</v>
      </c>
      <c r="I84" s="23">
        <f>I85+I98+I91+I108</f>
        <v>641300</v>
      </c>
      <c r="J84" s="23"/>
      <c r="K84" s="23">
        <f>K85+K98+K91+K108</f>
        <v>16800</v>
      </c>
      <c r="L84" s="23">
        <f>L85+L98+L91+L108</f>
        <v>657700</v>
      </c>
      <c r="M84" s="23"/>
      <c r="N84" s="23">
        <f>N85+N98+N91+N108</f>
        <v>16800</v>
      </c>
    </row>
    <row r="85" spans="1:14" s="4" customFormat="1" ht="12" customHeight="1" hidden="1">
      <c r="A85" s="151" t="s">
        <v>166</v>
      </c>
      <c r="B85" s="79" t="s">
        <v>83</v>
      </c>
      <c r="C85" s="80" t="s">
        <v>24</v>
      </c>
      <c r="D85" s="80" t="s">
        <v>9</v>
      </c>
      <c r="E85" s="126"/>
      <c r="F85" s="81"/>
      <c r="G85" s="30">
        <f>G87</f>
        <v>0</v>
      </c>
      <c r="H85" s="30">
        <f>H87</f>
        <v>0</v>
      </c>
      <c r="I85" s="30">
        <f>I87</f>
        <v>0</v>
      </c>
      <c r="J85" s="30"/>
      <c r="K85" s="30"/>
      <c r="L85" s="30">
        <f>L87</f>
        <v>0</v>
      </c>
      <c r="M85" s="30"/>
      <c r="N85" s="30"/>
    </row>
    <row r="86" spans="1:14" s="4" customFormat="1" ht="22.5" hidden="1">
      <c r="A86" s="147" t="s">
        <v>251</v>
      </c>
      <c r="B86" s="48" t="s">
        <v>83</v>
      </c>
      <c r="C86" s="49" t="s">
        <v>24</v>
      </c>
      <c r="D86" s="49" t="s">
        <v>9</v>
      </c>
      <c r="E86" s="119" t="s">
        <v>252</v>
      </c>
      <c r="F86" s="50"/>
      <c r="G86" s="30"/>
      <c r="H86" s="18">
        <f aca="true" t="shared" si="17" ref="G86:H89">H87</f>
        <v>0</v>
      </c>
      <c r="I86" s="18">
        <f>I87</f>
        <v>0</v>
      </c>
      <c r="J86" s="18"/>
      <c r="K86" s="18"/>
      <c r="L86" s="18">
        <f>L87</f>
        <v>0</v>
      </c>
      <c r="M86" s="18"/>
      <c r="N86" s="18"/>
    </row>
    <row r="87" spans="1:14" s="4" customFormat="1" ht="56.25" hidden="1">
      <c r="A87" s="147" t="s">
        <v>167</v>
      </c>
      <c r="B87" s="48" t="s">
        <v>83</v>
      </c>
      <c r="C87" s="49" t="s">
        <v>24</v>
      </c>
      <c r="D87" s="49" t="s">
        <v>9</v>
      </c>
      <c r="E87" s="119" t="s">
        <v>168</v>
      </c>
      <c r="F87" s="50"/>
      <c r="G87" s="18">
        <f t="shared" si="17"/>
        <v>0</v>
      </c>
      <c r="H87" s="18">
        <f t="shared" si="17"/>
        <v>0</v>
      </c>
      <c r="I87" s="18">
        <f>I88</f>
        <v>0</v>
      </c>
      <c r="J87" s="18"/>
      <c r="K87" s="18"/>
      <c r="L87" s="18">
        <f>L88</f>
        <v>0</v>
      </c>
      <c r="M87" s="18"/>
      <c r="N87" s="18"/>
    </row>
    <row r="88" spans="1:14" s="4" customFormat="1" ht="22.5" hidden="1">
      <c r="A88" s="148" t="s">
        <v>248</v>
      </c>
      <c r="B88" s="48" t="s">
        <v>83</v>
      </c>
      <c r="C88" s="49" t="s">
        <v>24</v>
      </c>
      <c r="D88" s="49" t="s">
        <v>9</v>
      </c>
      <c r="E88" s="119" t="s">
        <v>168</v>
      </c>
      <c r="F88" s="50" t="s">
        <v>104</v>
      </c>
      <c r="G88" s="18">
        <f t="shared" si="17"/>
        <v>0</v>
      </c>
      <c r="H88" s="18">
        <f t="shared" si="17"/>
        <v>0</v>
      </c>
      <c r="I88" s="18">
        <f>I89</f>
        <v>0</v>
      </c>
      <c r="J88" s="18"/>
      <c r="K88" s="18"/>
      <c r="L88" s="18">
        <f>L89</f>
        <v>0</v>
      </c>
      <c r="M88" s="18"/>
      <c r="N88" s="18"/>
    </row>
    <row r="89" spans="1:14" s="4" customFormat="1" ht="33.75" hidden="1">
      <c r="A89" s="147" t="s">
        <v>105</v>
      </c>
      <c r="B89" s="48" t="s">
        <v>83</v>
      </c>
      <c r="C89" s="49" t="s">
        <v>24</v>
      </c>
      <c r="D89" s="49" t="s">
        <v>9</v>
      </c>
      <c r="E89" s="119" t="s">
        <v>168</v>
      </c>
      <c r="F89" s="50" t="s">
        <v>106</v>
      </c>
      <c r="G89" s="18">
        <f t="shared" si="17"/>
        <v>0</v>
      </c>
      <c r="H89" s="18">
        <f t="shared" si="17"/>
        <v>0</v>
      </c>
      <c r="I89" s="18">
        <f>I90</f>
        <v>0</v>
      </c>
      <c r="J89" s="18"/>
      <c r="K89" s="18"/>
      <c r="L89" s="18">
        <f>L90</f>
        <v>0</v>
      </c>
      <c r="M89" s="18"/>
      <c r="N89" s="18"/>
    </row>
    <row r="90" spans="1:14" s="4" customFormat="1" ht="33.75" hidden="1">
      <c r="A90" s="147" t="s">
        <v>107</v>
      </c>
      <c r="B90" s="48" t="s">
        <v>83</v>
      </c>
      <c r="C90" s="49" t="s">
        <v>24</v>
      </c>
      <c r="D90" s="49" t="s">
        <v>9</v>
      </c>
      <c r="E90" s="119" t="s">
        <v>168</v>
      </c>
      <c r="F90" s="50" t="s">
        <v>108</v>
      </c>
      <c r="G90" s="19">
        <v>0</v>
      </c>
      <c r="H90" s="19">
        <f>I90-G90</f>
        <v>0</v>
      </c>
      <c r="I90" s="19"/>
      <c r="J90" s="18"/>
      <c r="K90" s="18"/>
      <c r="L90" s="19"/>
      <c r="M90" s="18"/>
      <c r="N90" s="18"/>
    </row>
    <row r="91" spans="1:14" s="4" customFormat="1" ht="12" customHeight="1">
      <c r="A91" s="151" t="s">
        <v>169</v>
      </c>
      <c r="B91" s="79" t="s">
        <v>83</v>
      </c>
      <c r="C91" s="80" t="s">
        <v>24</v>
      </c>
      <c r="D91" s="80" t="s">
        <v>10</v>
      </c>
      <c r="E91" s="126"/>
      <c r="F91" s="81"/>
      <c r="G91" s="30">
        <f>G93</f>
        <v>20000</v>
      </c>
      <c r="H91" s="30">
        <f>H93</f>
        <v>-3200</v>
      </c>
      <c r="I91" s="30">
        <f>I93</f>
        <v>16800</v>
      </c>
      <c r="J91" s="30"/>
      <c r="K91" s="30">
        <f>K93</f>
        <v>16800</v>
      </c>
      <c r="L91" s="30">
        <f>L93</f>
        <v>16800</v>
      </c>
      <c r="M91" s="30"/>
      <c r="N91" s="30">
        <f>N93</f>
        <v>16800</v>
      </c>
    </row>
    <row r="92" spans="1:14" s="4" customFormat="1" ht="22.5">
      <c r="A92" s="147" t="s">
        <v>4</v>
      </c>
      <c r="B92" s="48" t="s">
        <v>83</v>
      </c>
      <c r="C92" s="49" t="s">
        <v>24</v>
      </c>
      <c r="D92" s="49" t="s">
        <v>10</v>
      </c>
      <c r="E92" s="119" t="s">
        <v>20</v>
      </c>
      <c r="F92" s="50"/>
      <c r="G92" s="30"/>
      <c r="H92" s="18">
        <f aca="true" t="shared" si="18" ref="G92:H96">H93</f>
        <v>-3200</v>
      </c>
      <c r="I92" s="18">
        <f>I93</f>
        <v>16800</v>
      </c>
      <c r="J92" s="18"/>
      <c r="K92" s="18">
        <f aca="true" t="shared" si="19" ref="K92:L96">K93</f>
        <v>16800</v>
      </c>
      <c r="L92" s="18">
        <f t="shared" si="19"/>
        <v>16800</v>
      </c>
      <c r="M92" s="18"/>
      <c r="N92" s="18">
        <f>N93</f>
        <v>16800</v>
      </c>
    </row>
    <row r="93" spans="1:14" s="4" customFormat="1" ht="22.5">
      <c r="A93" s="147" t="s">
        <v>253</v>
      </c>
      <c r="B93" s="48" t="s">
        <v>83</v>
      </c>
      <c r="C93" s="49" t="s">
        <v>24</v>
      </c>
      <c r="D93" s="49" t="s">
        <v>10</v>
      </c>
      <c r="E93" s="119" t="s">
        <v>53</v>
      </c>
      <c r="F93" s="50"/>
      <c r="G93" s="18">
        <f>G95</f>
        <v>20000</v>
      </c>
      <c r="H93" s="18">
        <f>H95</f>
        <v>-3200</v>
      </c>
      <c r="I93" s="18">
        <f>I95</f>
        <v>16800</v>
      </c>
      <c r="J93" s="18"/>
      <c r="K93" s="18">
        <f>K95</f>
        <v>16800</v>
      </c>
      <c r="L93" s="18">
        <f>L95</f>
        <v>16800</v>
      </c>
      <c r="M93" s="18"/>
      <c r="N93" s="18">
        <f>N95</f>
        <v>16800</v>
      </c>
    </row>
    <row r="94" spans="1:14" s="4" customFormat="1" ht="33.75">
      <c r="A94" s="147" t="s">
        <v>254</v>
      </c>
      <c r="B94" s="48" t="s">
        <v>83</v>
      </c>
      <c r="C94" s="49" t="s">
        <v>24</v>
      </c>
      <c r="D94" s="49" t="s">
        <v>10</v>
      </c>
      <c r="E94" s="119" t="s">
        <v>85</v>
      </c>
      <c r="F94" s="50"/>
      <c r="G94" s="18"/>
      <c r="H94" s="18">
        <f>H96</f>
        <v>-3200</v>
      </c>
      <c r="I94" s="18">
        <f>I96</f>
        <v>16800</v>
      </c>
      <c r="J94" s="18"/>
      <c r="K94" s="18">
        <f>K96</f>
        <v>16800</v>
      </c>
      <c r="L94" s="18">
        <f>L96</f>
        <v>16800</v>
      </c>
      <c r="M94" s="18"/>
      <c r="N94" s="18">
        <f>N96</f>
        <v>16800</v>
      </c>
    </row>
    <row r="95" spans="1:14" s="4" customFormat="1" ht="22.5">
      <c r="A95" s="148" t="s">
        <v>248</v>
      </c>
      <c r="B95" s="48" t="s">
        <v>83</v>
      </c>
      <c r="C95" s="49" t="s">
        <v>24</v>
      </c>
      <c r="D95" s="49" t="s">
        <v>10</v>
      </c>
      <c r="E95" s="119" t="s">
        <v>85</v>
      </c>
      <c r="F95" s="50" t="s">
        <v>104</v>
      </c>
      <c r="G95" s="18">
        <f t="shared" si="18"/>
        <v>20000</v>
      </c>
      <c r="H95" s="18">
        <f t="shared" si="18"/>
        <v>-3200</v>
      </c>
      <c r="I95" s="18">
        <f>I96</f>
        <v>16800</v>
      </c>
      <c r="J95" s="18"/>
      <c r="K95" s="18">
        <f t="shared" si="19"/>
        <v>16800</v>
      </c>
      <c r="L95" s="18">
        <f t="shared" si="19"/>
        <v>16800</v>
      </c>
      <c r="M95" s="18"/>
      <c r="N95" s="18">
        <f>N96</f>
        <v>16800</v>
      </c>
    </row>
    <row r="96" spans="1:14" s="4" customFormat="1" ht="33.75">
      <c r="A96" s="147" t="s">
        <v>105</v>
      </c>
      <c r="B96" s="48" t="s">
        <v>83</v>
      </c>
      <c r="C96" s="49" t="s">
        <v>24</v>
      </c>
      <c r="D96" s="49" t="s">
        <v>10</v>
      </c>
      <c r="E96" s="119" t="s">
        <v>85</v>
      </c>
      <c r="F96" s="50" t="s">
        <v>106</v>
      </c>
      <c r="G96" s="18">
        <f t="shared" si="18"/>
        <v>20000</v>
      </c>
      <c r="H96" s="18">
        <f t="shared" si="18"/>
        <v>-3200</v>
      </c>
      <c r="I96" s="18">
        <f>I97</f>
        <v>16800</v>
      </c>
      <c r="J96" s="18"/>
      <c r="K96" s="18">
        <f t="shared" si="19"/>
        <v>16800</v>
      </c>
      <c r="L96" s="18">
        <f t="shared" si="19"/>
        <v>16800</v>
      </c>
      <c r="M96" s="18"/>
      <c r="N96" s="18">
        <f>N97</f>
        <v>16800</v>
      </c>
    </row>
    <row r="97" spans="1:14" s="4" customFormat="1" ht="33.75">
      <c r="A97" s="147" t="s">
        <v>107</v>
      </c>
      <c r="B97" s="48" t="s">
        <v>83</v>
      </c>
      <c r="C97" s="49" t="s">
        <v>24</v>
      </c>
      <c r="D97" s="49" t="s">
        <v>10</v>
      </c>
      <c r="E97" s="119" t="s">
        <v>85</v>
      </c>
      <c r="F97" s="50" t="s">
        <v>108</v>
      </c>
      <c r="G97" s="19">
        <v>20000</v>
      </c>
      <c r="H97" s="19">
        <f>I97-G97</f>
        <v>-3200</v>
      </c>
      <c r="I97" s="19">
        <v>16800</v>
      </c>
      <c r="J97" s="18"/>
      <c r="K97" s="18">
        <f>I97</f>
        <v>16800</v>
      </c>
      <c r="L97" s="19">
        <v>16800</v>
      </c>
      <c r="M97" s="18"/>
      <c r="N97" s="18">
        <f>L97</f>
        <v>16800</v>
      </c>
    </row>
    <row r="98" spans="1:14" s="4" customFormat="1" ht="45">
      <c r="A98" s="151" t="s">
        <v>90</v>
      </c>
      <c r="B98" s="79" t="s">
        <v>83</v>
      </c>
      <c r="C98" s="80" t="s">
        <v>24</v>
      </c>
      <c r="D98" s="80" t="s">
        <v>91</v>
      </c>
      <c r="E98" s="126"/>
      <c r="F98" s="81"/>
      <c r="G98" s="30">
        <f>G100</f>
        <v>284100</v>
      </c>
      <c r="H98" s="30">
        <f>H100</f>
        <v>339300</v>
      </c>
      <c r="I98" s="30">
        <f>I100</f>
        <v>623400</v>
      </c>
      <c r="J98" s="30"/>
      <c r="K98" s="30"/>
      <c r="L98" s="30">
        <f>L100</f>
        <v>640900</v>
      </c>
      <c r="M98" s="30"/>
      <c r="N98" s="30"/>
    </row>
    <row r="99" spans="1:14" s="4" customFormat="1" ht="45">
      <c r="A99" s="147" t="s">
        <v>255</v>
      </c>
      <c r="B99" s="48" t="s">
        <v>83</v>
      </c>
      <c r="C99" s="49" t="s">
        <v>24</v>
      </c>
      <c r="D99" s="49" t="s">
        <v>91</v>
      </c>
      <c r="E99" s="119" t="s">
        <v>256</v>
      </c>
      <c r="F99" s="50"/>
      <c r="G99" s="30"/>
      <c r="H99" s="18">
        <f>H104+H100</f>
        <v>339300</v>
      </c>
      <c r="I99" s="18">
        <f>I104+I100</f>
        <v>623400</v>
      </c>
      <c r="J99" s="18"/>
      <c r="K99" s="18"/>
      <c r="L99" s="18">
        <f>L104+L100</f>
        <v>640900</v>
      </c>
      <c r="M99" s="18"/>
      <c r="N99" s="18"/>
    </row>
    <row r="100" spans="1:14" s="4" customFormat="1" ht="56.25">
      <c r="A100" s="147" t="s">
        <v>92</v>
      </c>
      <c r="B100" s="48" t="s">
        <v>83</v>
      </c>
      <c r="C100" s="49" t="s">
        <v>24</v>
      </c>
      <c r="D100" s="49" t="s">
        <v>91</v>
      </c>
      <c r="E100" s="119" t="s">
        <v>93</v>
      </c>
      <c r="F100" s="50"/>
      <c r="G100" s="18">
        <f>G105+G101</f>
        <v>284100</v>
      </c>
      <c r="H100" s="18">
        <f>H105+H101</f>
        <v>339300</v>
      </c>
      <c r="I100" s="18">
        <f>I105+I101</f>
        <v>623400</v>
      </c>
      <c r="J100" s="18"/>
      <c r="K100" s="18"/>
      <c r="L100" s="18">
        <f>L105+L101</f>
        <v>640900</v>
      </c>
      <c r="M100" s="18"/>
      <c r="N100" s="18"/>
    </row>
    <row r="101" spans="1:14" s="4" customFormat="1" ht="89.25" customHeight="1">
      <c r="A101" s="148" t="s">
        <v>150</v>
      </c>
      <c r="B101" s="48" t="s">
        <v>83</v>
      </c>
      <c r="C101" s="49" t="s">
        <v>24</v>
      </c>
      <c r="D101" s="49" t="s">
        <v>91</v>
      </c>
      <c r="E101" s="119" t="s">
        <v>93</v>
      </c>
      <c r="F101" s="50" t="s">
        <v>101</v>
      </c>
      <c r="G101" s="18">
        <f>G102</f>
        <v>0</v>
      </c>
      <c r="H101" s="18">
        <f>H102</f>
        <v>623400</v>
      </c>
      <c r="I101" s="18">
        <f>I102</f>
        <v>623400</v>
      </c>
      <c r="J101" s="18"/>
      <c r="K101" s="18"/>
      <c r="L101" s="18">
        <f>L102</f>
        <v>640900</v>
      </c>
      <c r="M101" s="18"/>
      <c r="N101" s="18"/>
    </row>
    <row r="102" spans="1:14" s="4" customFormat="1" ht="33.75">
      <c r="A102" s="148" t="s">
        <v>159</v>
      </c>
      <c r="B102" s="48" t="s">
        <v>83</v>
      </c>
      <c r="C102" s="49" t="s">
        <v>24</v>
      </c>
      <c r="D102" s="49" t="s">
        <v>91</v>
      </c>
      <c r="E102" s="119" t="s">
        <v>93</v>
      </c>
      <c r="F102" s="50" t="s">
        <v>160</v>
      </c>
      <c r="G102" s="18">
        <f>G103+G104</f>
        <v>0</v>
      </c>
      <c r="H102" s="18">
        <f>H103+H104</f>
        <v>623400</v>
      </c>
      <c r="I102" s="18">
        <f>I103+I104</f>
        <v>623400</v>
      </c>
      <c r="J102" s="18"/>
      <c r="K102" s="18"/>
      <c r="L102" s="18">
        <f>L103+L104</f>
        <v>640900</v>
      </c>
      <c r="M102" s="18"/>
      <c r="N102" s="18"/>
    </row>
    <row r="103" spans="1:14" s="4" customFormat="1" ht="22.5">
      <c r="A103" s="149" t="s">
        <v>102</v>
      </c>
      <c r="B103" s="48" t="s">
        <v>83</v>
      </c>
      <c r="C103" s="49" t="s">
        <v>24</v>
      </c>
      <c r="D103" s="49" t="s">
        <v>91</v>
      </c>
      <c r="E103" s="119" t="s">
        <v>93</v>
      </c>
      <c r="F103" s="50" t="s">
        <v>161</v>
      </c>
      <c r="G103" s="19">
        <v>0</v>
      </c>
      <c r="H103" s="19">
        <f>I103-G103</f>
        <v>623400</v>
      </c>
      <c r="I103" s="19">
        <f>620200+3200</f>
        <v>623400</v>
      </c>
      <c r="J103" s="18"/>
      <c r="K103" s="18"/>
      <c r="L103" s="19">
        <f>636500+3300+1100</f>
        <v>640900</v>
      </c>
      <c r="M103" s="18"/>
      <c r="N103" s="18"/>
    </row>
    <row r="104" spans="1:14" s="4" customFormat="1" ht="33.75">
      <c r="A104" s="148" t="s">
        <v>103</v>
      </c>
      <c r="B104" s="48" t="s">
        <v>83</v>
      </c>
      <c r="C104" s="49" t="s">
        <v>24</v>
      </c>
      <c r="D104" s="49" t="s">
        <v>91</v>
      </c>
      <c r="E104" s="119" t="s">
        <v>93</v>
      </c>
      <c r="F104" s="50" t="s">
        <v>162</v>
      </c>
      <c r="G104" s="19">
        <v>0</v>
      </c>
      <c r="H104" s="19">
        <f>I104-G104</f>
        <v>0</v>
      </c>
      <c r="I104" s="19">
        <v>0</v>
      </c>
      <c r="J104" s="18"/>
      <c r="K104" s="18"/>
      <c r="L104" s="19">
        <v>0</v>
      </c>
      <c r="M104" s="18"/>
      <c r="N104" s="18"/>
    </row>
    <row r="105" spans="1:14" s="4" customFormat="1" ht="22.5">
      <c r="A105" s="148" t="s">
        <v>248</v>
      </c>
      <c r="B105" s="48" t="s">
        <v>83</v>
      </c>
      <c r="C105" s="49" t="s">
        <v>24</v>
      </c>
      <c r="D105" s="49" t="s">
        <v>91</v>
      </c>
      <c r="E105" s="119" t="s">
        <v>93</v>
      </c>
      <c r="F105" s="50" t="s">
        <v>104</v>
      </c>
      <c r="G105" s="18">
        <f aca="true" t="shared" si="20" ref="G105:I106">G106</f>
        <v>284100</v>
      </c>
      <c r="H105" s="18">
        <f t="shared" si="20"/>
        <v>-284100</v>
      </c>
      <c r="I105" s="18">
        <f t="shared" si="20"/>
        <v>0</v>
      </c>
      <c r="J105" s="18"/>
      <c r="K105" s="18"/>
      <c r="L105" s="18">
        <f>L106</f>
        <v>0</v>
      </c>
      <c r="M105" s="18"/>
      <c r="N105" s="18"/>
    </row>
    <row r="106" spans="1:14" s="4" customFormat="1" ht="33.75">
      <c r="A106" s="147" t="s">
        <v>105</v>
      </c>
      <c r="B106" s="48" t="s">
        <v>83</v>
      </c>
      <c r="C106" s="49" t="s">
        <v>24</v>
      </c>
      <c r="D106" s="49" t="s">
        <v>91</v>
      </c>
      <c r="E106" s="119" t="s">
        <v>93</v>
      </c>
      <c r="F106" s="50" t="s">
        <v>106</v>
      </c>
      <c r="G106" s="18">
        <f t="shared" si="20"/>
        <v>284100</v>
      </c>
      <c r="H106" s="18">
        <f t="shared" si="20"/>
        <v>-284100</v>
      </c>
      <c r="I106" s="18">
        <f t="shared" si="20"/>
        <v>0</v>
      </c>
      <c r="J106" s="18"/>
      <c r="K106" s="18"/>
      <c r="L106" s="18">
        <f>L107</f>
        <v>0</v>
      </c>
      <c r="M106" s="18"/>
      <c r="N106" s="18"/>
    </row>
    <row r="107" spans="1:14" s="4" customFormat="1" ht="33.75">
      <c r="A107" s="147" t="s">
        <v>107</v>
      </c>
      <c r="B107" s="48" t="s">
        <v>83</v>
      </c>
      <c r="C107" s="49" t="s">
        <v>24</v>
      </c>
      <c r="D107" s="49" t="s">
        <v>91</v>
      </c>
      <c r="E107" s="119" t="s">
        <v>93</v>
      </c>
      <c r="F107" s="50" t="s">
        <v>108</v>
      </c>
      <c r="G107" s="19">
        <v>284100</v>
      </c>
      <c r="H107" s="19">
        <f>I107-G107</f>
        <v>-284100</v>
      </c>
      <c r="I107" s="19"/>
      <c r="J107" s="18"/>
      <c r="K107" s="18"/>
      <c r="L107" s="19"/>
      <c r="M107" s="18"/>
      <c r="N107" s="18"/>
    </row>
    <row r="108" spans="1:14" s="4" customFormat="1" ht="45">
      <c r="A108" s="151" t="s">
        <v>170</v>
      </c>
      <c r="B108" s="79" t="s">
        <v>83</v>
      </c>
      <c r="C108" s="80" t="s">
        <v>24</v>
      </c>
      <c r="D108" s="80" t="s">
        <v>171</v>
      </c>
      <c r="E108" s="126"/>
      <c r="F108" s="81"/>
      <c r="G108" s="30">
        <f>G110</f>
        <v>0</v>
      </c>
      <c r="H108" s="30">
        <f>H110</f>
        <v>1100</v>
      </c>
      <c r="I108" s="30">
        <f>I110</f>
        <v>1100</v>
      </c>
      <c r="J108" s="30"/>
      <c r="K108" s="30"/>
      <c r="L108" s="30">
        <f>L110</f>
        <v>0</v>
      </c>
      <c r="M108" s="30"/>
      <c r="N108" s="30"/>
    </row>
    <row r="109" spans="1:14" s="4" customFormat="1" ht="22.5">
      <c r="A109" s="147" t="s">
        <v>246</v>
      </c>
      <c r="B109" s="49" t="s">
        <v>83</v>
      </c>
      <c r="C109" s="49" t="s">
        <v>24</v>
      </c>
      <c r="D109" s="49" t="s">
        <v>171</v>
      </c>
      <c r="E109" s="119" t="s">
        <v>172</v>
      </c>
      <c r="F109" s="50"/>
      <c r="G109" s="18">
        <f aca="true" t="shared" si="21" ref="G109:H112">G110</f>
        <v>0</v>
      </c>
      <c r="H109" s="18">
        <f t="shared" si="21"/>
        <v>1100</v>
      </c>
      <c r="I109" s="18">
        <f>I110</f>
        <v>1100</v>
      </c>
      <c r="J109" s="18"/>
      <c r="K109" s="18"/>
      <c r="L109" s="18">
        <f>L110</f>
        <v>0</v>
      </c>
      <c r="M109" s="18"/>
      <c r="N109" s="18"/>
    </row>
    <row r="110" spans="1:14" s="4" customFormat="1" ht="45" customHeight="1">
      <c r="A110" s="147" t="s">
        <v>173</v>
      </c>
      <c r="B110" s="49" t="s">
        <v>83</v>
      </c>
      <c r="C110" s="49" t="s">
        <v>24</v>
      </c>
      <c r="D110" s="49" t="s">
        <v>171</v>
      </c>
      <c r="E110" s="119" t="s">
        <v>174</v>
      </c>
      <c r="F110" s="50"/>
      <c r="G110" s="18">
        <f t="shared" si="21"/>
        <v>0</v>
      </c>
      <c r="H110" s="18">
        <f t="shared" si="21"/>
        <v>1100</v>
      </c>
      <c r="I110" s="18">
        <f>I111</f>
        <v>1100</v>
      </c>
      <c r="J110" s="18"/>
      <c r="K110" s="18"/>
      <c r="L110" s="18">
        <f>L111</f>
        <v>0</v>
      </c>
      <c r="M110" s="18"/>
      <c r="N110" s="18"/>
    </row>
    <row r="111" spans="1:14" s="4" customFormat="1" ht="22.5">
      <c r="A111" s="148" t="s">
        <v>248</v>
      </c>
      <c r="B111" s="49" t="s">
        <v>83</v>
      </c>
      <c r="C111" s="49" t="s">
        <v>24</v>
      </c>
      <c r="D111" s="49" t="s">
        <v>171</v>
      </c>
      <c r="E111" s="119" t="s">
        <v>174</v>
      </c>
      <c r="F111" s="50" t="s">
        <v>104</v>
      </c>
      <c r="G111" s="18">
        <f t="shared" si="21"/>
        <v>0</v>
      </c>
      <c r="H111" s="18">
        <f t="shared" si="21"/>
        <v>1100</v>
      </c>
      <c r="I111" s="18">
        <f>I112</f>
        <v>1100</v>
      </c>
      <c r="J111" s="18"/>
      <c r="K111" s="18"/>
      <c r="L111" s="18">
        <f>L112</f>
        <v>0</v>
      </c>
      <c r="M111" s="18"/>
      <c r="N111" s="18"/>
    </row>
    <row r="112" spans="1:14" s="4" customFormat="1" ht="33.75">
      <c r="A112" s="147" t="s">
        <v>105</v>
      </c>
      <c r="B112" s="49" t="s">
        <v>83</v>
      </c>
      <c r="C112" s="49" t="s">
        <v>24</v>
      </c>
      <c r="D112" s="49" t="s">
        <v>171</v>
      </c>
      <c r="E112" s="119" t="s">
        <v>174</v>
      </c>
      <c r="F112" s="50" t="s">
        <v>106</v>
      </c>
      <c r="G112" s="18">
        <f t="shared" si="21"/>
        <v>0</v>
      </c>
      <c r="H112" s="18">
        <f t="shared" si="21"/>
        <v>1100</v>
      </c>
      <c r="I112" s="18">
        <f>I113</f>
        <v>1100</v>
      </c>
      <c r="J112" s="18"/>
      <c r="K112" s="18"/>
      <c r="L112" s="18">
        <f>L113</f>
        <v>0</v>
      </c>
      <c r="M112" s="18"/>
      <c r="N112" s="18"/>
    </row>
    <row r="113" spans="1:14" s="4" customFormat="1" ht="33.75">
      <c r="A113" s="147" t="s">
        <v>107</v>
      </c>
      <c r="B113" s="49" t="s">
        <v>83</v>
      </c>
      <c r="C113" s="49" t="s">
        <v>24</v>
      </c>
      <c r="D113" s="49" t="s">
        <v>171</v>
      </c>
      <c r="E113" s="119" t="s">
        <v>174</v>
      </c>
      <c r="F113" s="50" t="s">
        <v>108</v>
      </c>
      <c r="G113" s="19">
        <v>0</v>
      </c>
      <c r="H113" s="19">
        <f>I113-G113</f>
        <v>1100</v>
      </c>
      <c r="I113" s="19">
        <v>1100</v>
      </c>
      <c r="J113" s="18"/>
      <c r="K113" s="18"/>
      <c r="L113" s="19"/>
      <c r="M113" s="18"/>
      <c r="N113" s="18"/>
    </row>
    <row r="114" spans="1:14" s="4" customFormat="1" ht="12.75">
      <c r="A114" s="145" t="s">
        <v>61</v>
      </c>
      <c r="B114" s="63" t="s">
        <v>83</v>
      </c>
      <c r="C114" s="63" t="s">
        <v>10</v>
      </c>
      <c r="D114" s="75"/>
      <c r="E114" s="127"/>
      <c r="F114" s="82"/>
      <c r="G114" s="23">
        <f>G115+G130+G151+G158</f>
        <v>1012100</v>
      </c>
      <c r="H114" s="23">
        <f>H115+H130+H151+H158</f>
        <v>172500</v>
      </c>
      <c r="I114" s="23">
        <f aca="true" t="shared" si="22" ref="I114:N114">I115+I130+I151+I158</f>
        <v>1184600</v>
      </c>
      <c r="J114" s="23">
        <f t="shared" si="22"/>
        <v>0</v>
      </c>
      <c r="K114" s="23">
        <f t="shared" si="22"/>
        <v>0</v>
      </c>
      <c r="L114" s="23">
        <f t="shared" si="22"/>
        <v>1194200</v>
      </c>
      <c r="M114" s="23">
        <f t="shared" si="22"/>
        <v>0</v>
      </c>
      <c r="N114" s="23">
        <f t="shared" si="22"/>
        <v>0</v>
      </c>
    </row>
    <row r="115" spans="1:14" s="4" customFormat="1" ht="12.75" hidden="1">
      <c r="A115" s="152" t="s">
        <v>62</v>
      </c>
      <c r="B115" s="83" t="s">
        <v>83</v>
      </c>
      <c r="C115" s="83" t="s">
        <v>10</v>
      </c>
      <c r="D115" s="83" t="s">
        <v>8</v>
      </c>
      <c r="E115" s="128"/>
      <c r="F115" s="84"/>
      <c r="G115" s="24">
        <f>G116+G121</f>
        <v>0</v>
      </c>
      <c r="H115" s="24">
        <f>H116+H121</f>
        <v>0</v>
      </c>
      <c r="I115" s="24">
        <f>I116+I121</f>
        <v>0</v>
      </c>
      <c r="J115" s="24">
        <f>J117</f>
        <v>0</v>
      </c>
      <c r="K115" s="24">
        <f>K119</f>
        <v>0</v>
      </c>
      <c r="L115" s="24">
        <f>L116+L121</f>
        <v>0</v>
      </c>
      <c r="M115" s="24">
        <f>M117</f>
        <v>0</v>
      </c>
      <c r="N115" s="24">
        <f>N119</f>
        <v>0</v>
      </c>
    </row>
    <row r="116" spans="1:14" s="4" customFormat="1" ht="22.5" hidden="1">
      <c r="A116" s="147" t="s">
        <v>72</v>
      </c>
      <c r="B116" s="48" t="s">
        <v>83</v>
      </c>
      <c r="C116" s="49" t="s">
        <v>10</v>
      </c>
      <c r="D116" s="49" t="s">
        <v>8</v>
      </c>
      <c r="E116" s="129" t="s">
        <v>73</v>
      </c>
      <c r="F116" s="85"/>
      <c r="G116" s="21">
        <f>G117+G119</f>
        <v>0</v>
      </c>
      <c r="H116" s="21">
        <f>H117+H119</f>
        <v>0</v>
      </c>
      <c r="I116" s="21">
        <f>I117+I119</f>
        <v>0</v>
      </c>
      <c r="J116" s="25"/>
      <c r="K116" s="25"/>
      <c r="L116" s="21">
        <f>L117+L119</f>
        <v>0</v>
      </c>
      <c r="M116" s="25"/>
      <c r="N116" s="25"/>
    </row>
    <row r="117" spans="1:14" s="4" customFormat="1" ht="38.25" customHeight="1" hidden="1">
      <c r="A117" s="147" t="s">
        <v>63</v>
      </c>
      <c r="B117" s="48" t="s">
        <v>83</v>
      </c>
      <c r="C117" s="49" t="s">
        <v>10</v>
      </c>
      <c r="D117" s="49" t="s">
        <v>8</v>
      </c>
      <c r="E117" s="129" t="s">
        <v>64</v>
      </c>
      <c r="F117" s="86" t="s">
        <v>31</v>
      </c>
      <c r="G117" s="21">
        <f>G118</f>
        <v>0</v>
      </c>
      <c r="H117" s="21">
        <f>H118</f>
        <v>0</v>
      </c>
      <c r="I117" s="21">
        <f>I118</f>
        <v>0</v>
      </c>
      <c r="J117" s="18"/>
      <c r="K117" s="18"/>
      <c r="L117" s="21">
        <f>L118</f>
        <v>0</v>
      </c>
      <c r="M117" s="18"/>
      <c r="N117" s="18"/>
    </row>
    <row r="118" spans="1:14" s="4" customFormat="1" ht="12.75" customHeight="1" hidden="1">
      <c r="A118" s="147" t="s">
        <v>46</v>
      </c>
      <c r="B118" s="48" t="s">
        <v>83</v>
      </c>
      <c r="C118" s="49" t="s">
        <v>10</v>
      </c>
      <c r="D118" s="49" t="s">
        <v>8</v>
      </c>
      <c r="E118" s="129" t="s">
        <v>64</v>
      </c>
      <c r="F118" s="86" t="s">
        <v>23</v>
      </c>
      <c r="G118" s="26">
        <v>0</v>
      </c>
      <c r="H118" s="26">
        <v>0</v>
      </c>
      <c r="I118" s="26">
        <v>0</v>
      </c>
      <c r="J118" s="18"/>
      <c r="K118" s="18"/>
      <c r="L118" s="26">
        <v>0</v>
      </c>
      <c r="M118" s="18"/>
      <c r="N118" s="18"/>
    </row>
    <row r="119" spans="1:14" s="4" customFormat="1" ht="38.25" customHeight="1" hidden="1">
      <c r="A119" s="147" t="s">
        <v>63</v>
      </c>
      <c r="B119" s="48" t="s">
        <v>83</v>
      </c>
      <c r="C119" s="49" t="s">
        <v>10</v>
      </c>
      <c r="D119" s="49" t="s">
        <v>8</v>
      </c>
      <c r="E119" s="129" t="s">
        <v>65</v>
      </c>
      <c r="F119" s="86" t="s">
        <v>31</v>
      </c>
      <c r="G119" s="18">
        <f>G120</f>
        <v>0</v>
      </c>
      <c r="H119" s="18">
        <f>H120</f>
        <v>0</v>
      </c>
      <c r="I119" s="18">
        <f>I120</f>
        <v>0</v>
      </c>
      <c r="J119" s="18"/>
      <c r="K119" s="18"/>
      <c r="L119" s="18">
        <f>L120</f>
        <v>0</v>
      </c>
      <c r="M119" s="18"/>
      <c r="N119" s="18"/>
    </row>
    <row r="120" spans="1:14" s="4" customFormat="1" ht="12.75" customHeight="1" hidden="1">
      <c r="A120" s="147" t="s">
        <v>46</v>
      </c>
      <c r="B120" s="48" t="s">
        <v>83</v>
      </c>
      <c r="C120" s="49" t="s">
        <v>10</v>
      </c>
      <c r="D120" s="49" t="s">
        <v>8</v>
      </c>
      <c r="E120" s="129" t="s">
        <v>65</v>
      </c>
      <c r="F120" s="86" t="s">
        <v>23</v>
      </c>
      <c r="G120" s="19"/>
      <c r="H120" s="19"/>
      <c r="I120" s="19"/>
      <c r="J120" s="18"/>
      <c r="K120" s="18"/>
      <c r="L120" s="19"/>
      <c r="M120" s="18"/>
      <c r="N120" s="18"/>
    </row>
    <row r="121" spans="1:14" s="4" customFormat="1" ht="12.75" customHeight="1" hidden="1">
      <c r="A121" s="147" t="s">
        <v>127</v>
      </c>
      <c r="B121" s="48" t="s">
        <v>83</v>
      </c>
      <c r="C121" s="49" t="s">
        <v>10</v>
      </c>
      <c r="D121" s="49" t="s">
        <v>8</v>
      </c>
      <c r="E121" s="129" t="s">
        <v>128</v>
      </c>
      <c r="F121" s="85"/>
      <c r="G121" s="21">
        <f aca="true" t="shared" si="23" ref="G121:I122">G122</f>
        <v>0</v>
      </c>
      <c r="H121" s="21">
        <f t="shared" si="23"/>
        <v>0</v>
      </c>
      <c r="I121" s="21">
        <f t="shared" si="23"/>
        <v>0</v>
      </c>
      <c r="J121" s="25"/>
      <c r="K121" s="25"/>
      <c r="L121" s="21">
        <f>L122</f>
        <v>0</v>
      </c>
      <c r="M121" s="25"/>
      <c r="N121" s="25"/>
    </row>
    <row r="122" spans="1:14" s="4" customFormat="1" ht="22.5" hidden="1">
      <c r="A122" s="147" t="s">
        <v>132</v>
      </c>
      <c r="B122" s="48" t="s">
        <v>83</v>
      </c>
      <c r="C122" s="49" t="s">
        <v>10</v>
      </c>
      <c r="D122" s="49" t="s">
        <v>8</v>
      </c>
      <c r="E122" s="129" t="s">
        <v>133</v>
      </c>
      <c r="F122" s="85"/>
      <c r="G122" s="21">
        <f t="shared" si="23"/>
        <v>0</v>
      </c>
      <c r="H122" s="21">
        <f t="shared" si="23"/>
        <v>0</v>
      </c>
      <c r="I122" s="21">
        <f t="shared" si="23"/>
        <v>0</v>
      </c>
      <c r="J122" s="25"/>
      <c r="K122" s="25"/>
      <c r="L122" s="21">
        <f>L123</f>
        <v>0</v>
      </c>
      <c r="M122" s="25"/>
      <c r="N122" s="25"/>
    </row>
    <row r="123" spans="1:14" s="4" customFormat="1" ht="12.75" customHeight="1" hidden="1">
      <c r="A123" s="147" t="s">
        <v>129</v>
      </c>
      <c r="B123" s="48" t="s">
        <v>83</v>
      </c>
      <c r="C123" s="49" t="s">
        <v>10</v>
      </c>
      <c r="D123" s="49" t="s">
        <v>8</v>
      </c>
      <c r="E123" s="129" t="s">
        <v>130</v>
      </c>
      <c r="F123" s="50" t="s">
        <v>31</v>
      </c>
      <c r="G123" s="18">
        <f>G124+G127</f>
        <v>0</v>
      </c>
      <c r="H123" s="18">
        <f>H124+H127</f>
        <v>0</v>
      </c>
      <c r="I123" s="18">
        <f>I124+I127</f>
        <v>0</v>
      </c>
      <c r="J123" s="18"/>
      <c r="K123" s="18"/>
      <c r="L123" s="18">
        <f>L124+L127</f>
        <v>0</v>
      </c>
      <c r="M123" s="18"/>
      <c r="N123" s="18"/>
    </row>
    <row r="124" spans="1:14" s="4" customFormat="1" ht="63.75" customHeight="1" hidden="1">
      <c r="A124" s="148" t="s">
        <v>150</v>
      </c>
      <c r="B124" s="48" t="s">
        <v>83</v>
      </c>
      <c r="C124" s="49" t="s">
        <v>10</v>
      </c>
      <c r="D124" s="49" t="s">
        <v>8</v>
      </c>
      <c r="E124" s="129" t="s">
        <v>130</v>
      </c>
      <c r="F124" s="50" t="s">
        <v>101</v>
      </c>
      <c r="G124" s="18">
        <f aca="true" t="shared" si="24" ref="G124:I125">G125</f>
        <v>0</v>
      </c>
      <c r="H124" s="18">
        <f t="shared" si="24"/>
        <v>0</v>
      </c>
      <c r="I124" s="18">
        <f t="shared" si="24"/>
        <v>0</v>
      </c>
      <c r="J124" s="18"/>
      <c r="K124" s="18"/>
      <c r="L124" s="18">
        <f>L125</f>
        <v>0</v>
      </c>
      <c r="M124" s="18"/>
      <c r="N124" s="18"/>
    </row>
    <row r="125" spans="1:14" s="4" customFormat="1" ht="25.5" customHeight="1" hidden="1">
      <c r="A125" s="148" t="s">
        <v>159</v>
      </c>
      <c r="B125" s="48" t="s">
        <v>83</v>
      </c>
      <c r="C125" s="49" t="s">
        <v>10</v>
      </c>
      <c r="D125" s="49" t="s">
        <v>8</v>
      </c>
      <c r="E125" s="129" t="s">
        <v>130</v>
      </c>
      <c r="F125" s="50" t="s">
        <v>160</v>
      </c>
      <c r="G125" s="18">
        <f t="shared" si="24"/>
        <v>0</v>
      </c>
      <c r="H125" s="18">
        <f t="shared" si="24"/>
        <v>0</v>
      </c>
      <c r="I125" s="18">
        <f t="shared" si="24"/>
        <v>0</v>
      </c>
      <c r="J125" s="18"/>
      <c r="K125" s="18"/>
      <c r="L125" s="18">
        <f>L126</f>
        <v>0</v>
      </c>
      <c r="M125" s="18"/>
      <c r="N125" s="18"/>
    </row>
    <row r="126" spans="1:14" s="4" customFormat="1" ht="22.5" hidden="1">
      <c r="A126" s="149" t="s">
        <v>102</v>
      </c>
      <c r="B126" s="48" t="s">
        <v>83</v>
      </c>
      <c r="C126" s="49" t="s">
        <v>10</v>
      </c>
      <c r="D126" s="49" t="s">
        <v>8</v>
      </c>
      <c r="E126" s="129" t="s">
        <v>130</v>
      </c>
      <c r="F126" s="50" t="s">
        <v>161</v>
      </c>
      <c r="G126" s="19"/>
      <c r="H126" s="19"/>
      <c r="I126" s="19"/>
      <c r="J126" s="18"/>
      <c r="K126" s="18"/>
      <c r="L126" s="19"/>
      <c r="M126" s="18"/>
      <c r="N126" s="18"/>
    </row>
    <row r="127" spans="1:14" s="4" customFormat="1" ht="38.25" customHeight="1" hidden="1">
      <c r="A127" s="148" t="s">
        <v>143</v>
      </c>
      <c r="B127" s="48" t="s">
        <v>83</v>
      </c>
      <c r="C127" s="49" t="s">
        <v>10</v>
      </c>
      <c r="D127" s="49" t="s">
        <v>8</v>
      </c>
      <c r="E127" s="129" t="s">
        <v>130</v>
      </c>
      <c r="F127" s="50" t="s">
        <v>148</v>
      </c>
      <c r="G127" s="18">
        <f aca="true" t="shared" si="25" ref="G127:I128">G128</f>
        <v>0</v>
      </c>
      <c r="H127" s="18">
        <f t="shared" si="25"/>
        <v>0</v>
      </c>
      <c r="I127" s="18">
        <f t="shared" si="25"/>
        <v>0</v>
      </c>
      <c r="J127" s="18"/>
      <c r="K127" s="18"/>
      <c r="L127" s="18">
        <f>L128</f>
        <v>0</v>
      </c>
      <c r="M127" s="18"/>
      <c r="N127" s="18"/>
    </row>
    <row r="128" spans="1:14" s="4" customFormat="1" ht="22.5" hidden="1">
      <c r="A128" s="149" t="s">
        <v>144</v>
      </c>
      <c r="B128" s="48" t="s">
        <v>83</v>
      </c>
      <c r="C128" s="49" t="s">
        <v>10</v>
      </c>
      <c r="D128" s="49" t="s">
        <v>8</v>
      </c>
      <c r="E128" s="129" t="s">
        <v>130</v>
      </c>
      <c r="F128" s="50" t="s">
        <v>149</v>
      </c>
      <c r="G128" s="18">
        <f t="shared" si="25"/>
        <v>0</v>
      </c>
      <c r="H128" s="18">
        <f t="shared" si="25"/>
        <v>0</v>
      </c>
      <c r="I128" s="18">
        <f t="shared" si="25"/>
        <v>0</v>
      </c>
      <c r="J128" s="18"/>
      <c r="K128" s="18"/>
      <c r="L128" s="18">
        <f>L129</f>
        <v>0</v>
      </c>
      <c r="M128" s="18"/>
      <c r="N128" s="18"/>
    </row>
    <row r="129" spans="1:14" s="4" customFormat="1" ht="12.75" customHeight="1" hidden="1">
      <c r="A129" s="148" t="s">
        <v>146</v>
      </c>
      <c r="B129" s="48" t="s">
        <v>83</v>
      </c>
      <c r="C129" s="49" t="s">
        <v>10</v>
      </c>
      <c r="D129" s="49" t="s">
        <v>8</v>
      </c>
      <c r="E129" s="129" t="s">
        <v>130</v>
      </c>
      <c r="F129" s="50" t="s">
        <v>147</v>
      </c>
      <c r="G129" s="19"/>
      <c r="H129" s="19"/>
      <c r="I129" s="19"/>
      <c r="J129" s="18"/>
      <c r="K129" s="18"/>
      <c r="L129" s="19"/>
      <c r="M129" s="18"/>
      <c r="N129" s="18"/>
    </row>
    <row r="130" spans="1:14" s="4" customFormat="1" ht="22.5">
      <c r="A130" s="152" t="s">
        <v>237</v>
      </c>
      <c r="B130" s="83" t="s">
        <v>83</v>
      </c>
      <c r="C130" s="87" t="s">
        <v>10</v>
      </c>
      <c r="D130" s="87" t="s">
        <v>91</v>
      </c>
      <c r="E130" s="130"/>
      <c r="F130" s="88"/>
      <c r="G130" s="24">
        <f>G131+G137+G146</f>
        <v>767600</v>
      </c>
      <c r="H130" s="24">
        <f>H131+H137+H146</f>
        <v>78500</v>
      </c>
      <c r="I130" s="24">
        <f>I131+I137+I146</f>
        <v>846100</v>
      </c>
      <c r="J130" s="27"/>
      <c r="K130" s="27"/>
      <c r="L130" s="24">
        <f>L131+L137+L146</f>
        <v>846800</v>
      </c>
      <c r="M130" s="27"/>
      <c r="N130" s="27"/>
    </row>
    <row r="131" spans="1:14" s="4" customFormat="1" ht="12.75">
      <c r="A131" s="147" t="s">
        <v>131</v>
      </c>
      <c r="B131" s="89" t="s">
        <v>83</v>
      </c>
      <c r="C131" s="90" t="s">
        <v>10</v>
      </c>
      <c r="D131" s="90" t="s">
        <v>91</v>
      </c>
      <c r="E131" s="131" t="s">
        <v>151</v>
      </c>
      <c r="F131" s="92"/>
      <c r="G131" s="28">
        <f aca="true" t="shared" si="26" ref="G131:H135">G132</f>
        <v>767600</v>
      </c>
      <c r="H131" s="28">
        <f t="shared" si="26"/>
        <v>-42500</v>
      </c>
      <c r="I131" s="28">
        <f>I132</f>
        <v>725100</v>
      </c>
      <c r="J131" s="28"/>
      <c r="K131" s="28"/>
      <c r="L131" s="28">
        <f>L132</f>
        <v>846800</v>
      </c>
      <c r="M131" s="28"/>
      <c r="N131" s="28"/>
    </row>
    <row r="132" spans="1:14" s="4" customFormat="1" ht="22.5">
      <c r="A132" s="153" t="s">
        <v>175</v>
      </c>
      <c r="B132" s="48" t="s">
        <v>83</v>
      </c>
      <c r="C132" s="49" t="s">
        <v>10</v>
      </c>
      <c r="D132" s="49" t="s">
        <v>91</v>
      </c>
      <c r="E132" s="129" t="s">
        <v>176</v>
      </c>
      <c r="F132" s="50"/>
      <c r="G132" s="18">
        <f>G134</f>
        <v>767600</v>
      </c>
      <c r="H132" s="18">
        <f>H134</f>
        <v>-42500</v>
      </c>
      <c r="I132" s="18">
        <f>I134</f>
        <v>725100</v>
      </c>
      <c r="J132" s="18"/>
      <c r="K132" s="18"/>
      <c r="L132" s="18">
        <f>L134</f>
        <v>846800</v>
      </c>
      <c r="M132" s="18"/>
      <c r="N132" s="18"/>
    </row>
    <row r="133" spans="1:14" s="4" customFormat="1" ht="22.5">
      <c r="A133" s="153" t="s">
        <v>238</v>
      </c>
      <c r="B133" s="48" t="s">
        <v>83</v>
      </c>
      <c r="C133" s="49" t="s">
        <v>10</v>
      </c>
      <c r="D133" s="49" t="s">
        <v>91</v>
      </c>
      <c r="E133" s="129" t="s">
        <v>239</v>
      </c>
      <c r="F133" s="50"/>
      <c r="G133" s="18"/>
      <c r="H133" s="18">
        <f>H134</f>
        <v>-42500</v>
      </c>
      <c r="I133" s="18">
        <f>I134</f>
        <v>725100</v>
      </c>
      <c r="J133" s="18"/>
      <c r="K133" s="18"/>
      <c r="L133" s="18">
        <f>L134</f>
        <v>846800</v>
      </c>
      <c r="M133" s="18"/>
      <c r="N133" s="18"/>
    </row>
    <row r="134" spans="1:14" s="4" customFormat="1" ht="22.5">
      <c r="A134" s="148" t="s">
        <v>248</v>
      </c>
      <c r="B134" s="48" t="s">
        <v>83</v>
      </c>
      <c r="C134" s="49" t="s">
        <v>10</v>
      </c>
      <c r="D134" s="49" t="s">
        <v>91</v>
      </c>
      <c r="E134" s="129" t="s">
        <v>239</v>
      </c>
      <c r="F134" s="50" t="s">
        <v>104</v>
      </c>
      <c r="G134" s="18">
        <f t="shared" si="26"/>
        <v>767600</v>
      </c>
      <c r="H134" s="18">
        <f t="shared" si="26"/>
        <v>-42500</v>
      </c>
      <c r="I134" s="18">
        <f>I135</f>
        <v>725100</v>
      </c>
      <c r="J134" s="18"/>
      <c r="K134" s="18"/>
      <c r="L134" s="18">
        <f>L135</f>
        <v>846800</v>
      </c>
      <c r="M134" s="18"/>
      <c r="N134" s="18"/>
    </row>
    <row r="135" spans="1:14" s="4" customFormat="1" ht="33.75">
      <c r="A135" s="147" t="s">
        <v>105</v>
      </c>
      <c r="B135" s="48" t="s">
        <v>83</v>
      </c>
      <c r="C135" s="49" t="s">
        <v>10</v>
      </c>
      <c r="D135" s="49" t="s">
        <v>91</v>
      </c>
      <c r="E135" s="129" t="s">
        <v>239</v>
      </c>
      <c r="F135" s="50" t="s">
        <v>106</v>
      </c>
      <c r="G135" s="18">
        <f t="shared" si="26"/>
        <v>767600</v>
      </c>
      <c r="H135" s="18">
        <f t="shared" si="26"/>
        <v>-42500</v>
      </c>
      <c r="I135" s="18">
        <f>I136</f>
        <v>725100</v>
      </c>
      <c r="J135" s="18"/>
      <c r="K135" s="18"/>
      <c r="L135" s="18">
        <f>L136</f>
        <v>846800</v>
      </c>
      <c r="M135" s="18"/>
      <c r="N135" s="18"/>
    </row>
    <row r="136" spans="1:14" s="4" customFormat="1" ht="33.75">
      <c r="A136" s="147" t="s">
        <v>124</v>
      </c>
      <c r="B136" s="48" t="s">
        <v>83</v>
      </c>
      <c r="C136" s="49" t="s">
        <v>10</v>
      </c>
      <c r="D136" s="49" t="s">
        <v>91</v>
      </c>
      <c r="E136" s="129" t="s">
        <v>239</v>
      </c>
      <c r="F136" s="50" t="s">
        <v>108</v>
      </c>
      <c r="G136" s="19">
        <v>767600</v>
      </c>
      <c r="H136" s="19">
        <f>I136-G136</f>
        <v>-42500</v>
      </c>
      <c r="I136" s="19">
        <f>720000+5100</f>
        <v>725100</v>
      </c>
      <c r="J136" s="18"/>
      <c r="K136" s="18"/>
      <c r="L136" s="19">
        <f>738900+107900</f>
        <v>846800</v>
      </c>
      <c r="M136" s="18"/>
      <c r="N136" s="18"/>
    </row>
    <row r="137" spans="1:14" s="4" customFormat="1" ht="22.5" hidden="1">
      <c r="A137" s="147" t="s">
        <v>132</v>
      </c>
      <c r="B137" s="89" t="s">
        <v>83</v>
      </c>
      <c r="C137" s="90" t="s">
        <v>10</v>
      </c>
      <c r="D137" s="90" t="s">
        <v>91</v>
      </c>
      <c r="E137" s="131" t="s">
        <v>133</v>
      </c>
      <c r="F137" s="91"/>
      <c r="G137" s="28">
        <f>G139</f>
        <v>0</v>
      </c>
      <c r="H137" s="28">
        <f>H139</f>
        <v>0</v>
      </c>
      <c r="I137" s="28">
        <f>I139</f>
        <v>0</v>
      </c>
      <c r="J137" s="28"/>
      <c r="K137" s="28"/>
      <c r="L137" s="28">
        <f>L139</f>
        <v>0</v>
      </c>
      <c r="M137" s="28"/>
      <c r="N137" s="28"/>
    </row>
    <row r="138" spans="1:14" s="4" customFormat="1" ht="56.25" hidden="1">
      <c r="A138" s="147" t="s">
        <v>152</v>
      </c>
      <c r="B138" s="48" t="s">
        <v>83</v>
      </c>
      <c r="C138" s="49" t="s">
        <v>10</v>
      </c>
      <c r="D138" s="49" t="s">
        <v>91</v>
      </c>
      <c r="E138" s="129" t="s">
        <v>153</v>
      </c>
      <c r="F138" s="50"/>
      <c r="G138" s="18">
        <f>G139</f>
        <v>0</v>
      </c>
      <c r="H138" s="18">
        <f>H139</f>
        <v>0</v>
      </c>
      <c r="I138" s="18">
        <f>I139</f>
        <v>0</v>
      </c>
      <c r="J138" s="18"/>
      <c r="K138" s="18"/>
      <c r="L138" s="18">
        <f>L139</f>
        <v>0</v>
      </c>
      <c r="M138" s="18"/>
      <c r="N138" s="18"/>
    </row>
    <row r="139" spans="1:14" s="4" customFormat="1" ht="22.5" hidden="1">
      <c r="A139" s="147" t="s">
        <v>134</v>
      </c>
      <c r="B139" s="48" t="s">
        <v>83</v>
      </c>
      <c r="C139" s="49" t="s">
        <v>10</v>
      </c>
      <c r="D139" s="49" t="s">
        <v>91</v>
      </c>
      <c r="E139" s="129" t="s">
        <v>135</v>
      </c>
      <c r="F139" s="50"/>
      <c r="G139" s="18">
        <f>G140+G143</f>
        <v>0</v>
      </c>
      <c r="H139" s="18">
        <f>H140+H143</f>
        <v>0</v>
      </c>
      <c r="I139" s="18">
        <f>I140+I143</f>
        <v>0</v>
      </c>
      <c r="J139" s="18"/>
      <c r="K139" s="18"/>
      <c r="L139" s="18">
        <f>L140+L143</f>
        <v>0</v>
      </c>
      <c r="M139" s="18"/>
      <c r="N139" s="18"/>
    </row>
    <row r="140" spans="1:14" s="4" customFormat="1" ht="33.75" hidden="1">
      <c r="A140" s="147" t="s">
        <v>126</v>
      </c>
      <c r="B140" s="48" t="s">
        <v>83</v>
      </c>
      <c r="C140" s="49" t="s">
        <v>10</v>
      </c>
      <c r="D140" s="49" t="s">
        <v>91</v>
      </c>
      <c r="E140" s="129" t="s">
        <v>135</v>
      </c>
      <c r="F140" s="50" t="s">
        <v>104</v>
      </c>
      <c r="G140" s="18">
        <f aca="true" t="shared" si="27" ref="G140:I141">G141</f>
        <v>0</v>
      </c>
      <c r="H140" s="18">
        <f t="shared" si="27"/>
        <v>0</v>
      </c>
      <c r="I140" s="18">
        <f t="shared" si="27"/>
        <v>0</v>
      </c>
      <c r="J140" s="18"/>
      <c r="K140" s="18"/>
      <c r="L140" s="18">
        <f>L141</f>
        <v>0</v>
      </c>
      <c r="M140" s="18"/>
      <c r="N140" s="18"/>
    </row>
    <row r="141" spans="1:14" s="4" customFormat="1" ht="33.75" hidden="1">
      <c r="A141" s="147" t="s">
        <v>105</v>
      </c>
      <c r="B141" s="48" t="s">
        <v>83</v>
      </c>
      <c r="C141" s="49" t="s">
        <v>10</v>
      </c>
      <c r="D141" s="49" t="s">
        <v>91</v>
      </c>
      <c r="E141" s="129" t="s">
        <v>135</v>
      </c>
      <c r="F141" s="50" t="s">
        <v>106</v>
      </c>
      <c r="G141" s="18">
        <f t="shared" si="27"/>
        <v>0</v>
      </c>
      <c r="H141" s="18">
        <f t="shared" si="27"/>
        <v>0</v>
      </c>
      <c r="I141" s="18">
        <f t="shared" si="27"/>
        <v>0</v>
      </c>
      <c r="J141" s="18"/>
      <c r="K141" s="18"/>
      <c r="L141" s="18">
        <f>L142</f>
        <v>0</v>
      </c>
      <c r="M141" s="18"/>
      <c r="N141" s="18"/>
    </row>
    <row r="142" spans="1:14" s="4" customFormat="1" ht="33.75" hidden="1">
      <c r="A142" s="147" t="s">
        <v>107</v>
      </c>
      <c r="B142" s="48" t="s">
        <v>83</v>
      </c>
      <c r="C142" s="49" t="s">
        <v>10</v>
      </c>
      <c r="D142" s="49" t="s">
        <v>91</v>
      </c>
      <c r="E142" s="129" t="s">
        <v>135</v>
      </c>
      <c r="F142" s="50" t="s">
        <v>108</v>
      </c>
      <c r="G142" s="19"/>
      <c r="H142" s="19"/>
      <c r="I142" s="19"/>
      <c r="J142" s="18"/>
      <c r="K142" s="18"/>
      <c r="L142" s="19"/>
      <c r="M142" s="18"/>
      <c r="N142" s="18"/>
    </row>
    <row r="143" spans="1:14" s="4" customFormat="1" ht="12.75" hidden="1">
      <c r="A143" s="147" t="s">
        <v>136</v>
      </c>
      <c r="B143" s="48" t="s">
        <v>83</v>
      </c>
      <c r="C143" s="49" t="s">
        <v>10</v>
      </c>
      <c r="D143" s="49" t="s">
        <v>91</v>
      </c>
      <c r="E143" s="129" t="s">
        <v>135</v>
      </c>
      <c r="F143" s="50" t="s">
        <v>34</v>
      </c>
      <c r="G143" s="18">
        <f aca="true" t="shared" si="28" ref="G143:I144">G144</f>
        <v>0</v>
      </c>
      <c r="H143" s="18">
        <f t="shared" si="28"/>
        <v>0</v>
      </c>
      <c r="I143" s="18">
        <f t="shared" si="28"/>
        <v>0</v>
      </c>
      <c r="J143" s="18"/>
      <c r="K143" s="18"/>
      <c r="L143" s="18">
        <f>L144</f>
        <v>0</v>
      </c>
      <c r="M143" s="18"/>
      <c r="N143" s="18"/>
    </row>
    <row r="144" spans="1:14" s="4" customFormat="1" ht="12.75" hidden="1">
      <c r="A144" s="147" t="s">
        <v>137</v>
      </c>
      <c r="B144" s="48" t="s">
        <v>83</v>
      </c>
      <c r="C144" s="49" t="s">
        <v>10</v>
      </c>
      <c r="D144" s="49" t="s">
        <v>91</v>
      </c>
      <c r="E144" s="129" t="s">
        <v>135</v>
      </c>
      <c r="F144" s="50" t="s">
        <v>138</v>
      </c>
      <c r="G144" s="18">
        <f t="shared" si="28"/>
        <v>0</v>
      </c>
      <c r="H144" s="18">
        <f t="shared" si="28"/>
        <v>0</v>
      </c>
      <c r="I144" s="18">
        <f t="shared" si="28"/>
        <v>0</v>
      </c>
      <c r="J144" s="18"/>
      <c r="K144" s="18"/>
      <c r="L144" s="18">
        <f>L145</f>
        <v>0</v>
      </c>
      <c r="M144" s="18"/>
      <c r="N144" s="18"/>
    </row>
    <row r="145" spans="1:14" s="4" customFormat="1" ht="56.25" hidden="1">
      <c r="A145" s="147" t="s">
        <v>154</v>
      </c>
      <c r="B145" s="48" t="s">
        <v>83</v>
      </c>
      <c r="C145" s="49" t="s">
        <v>10</v>
      </c>
      <c r="D145" s="49" t="s">
        <v>91</v>
      </c>
      <c r="E145" s="129" t="s">
        <v>135</v>
      </c>
      <c r="F145" s="50" t="s">
        <v>139</v>
      </c>
      <c r="G145" s="19"/>
      <c r="H145" s="19"/>
      <c r="I145" s="19"/>
      <c r="J145" s="18"/>
      <c r="K145" s="18"/>
      <c r="L145" s="19"/>
      <c r="M145" s="18"/>
      <c r="N145" s="18"/>
    </row>
    <row r="146" spans="1:14" s="4" customFormat="1" ht="22.5">
      <c r="A146" s="147" t="s">
        <v>246</v>
      </c>
      <c r="B146" s="89" t="s">
        <v>83</v>
      </c>
      <c r="C146" s="90" t="s">
        <v>10</v>
      </c>
      <c r="D146" s="90" t="s">
        <v>91</v>
      </c>
      <c r="E146" s="132" t="s">
        <v>172</v>
      </c>
      <c r="F146" s="91"/>
      <c r="G146" s="28">
        <f aca="true" t="shared" si="29" ref="G146:I147">G147</f>
        <v>0</v>
      </c>
      <c r="H146" s="28">
        <f t="shared" si="29"/>
        <v>121000</v>
      </c>
      <c r="I146" s="28">
        <f t="shared" si="29"/>
        <v>121000</v>
      </c>
      <c r="J146" s="28"/>
      <c r="K146" s="28"/>
      <c r="L146" s="28">
        <f>L147</f>
        <v>0</v>
      </c>
      <c r="M146" s="28"/>
      <c r="N146" s="28"/>
    </row>
    <row r="147" spans="1:15" s="4" customFormat="1" ht="45">
      <c r="A147" s="164" t="s">
        <v>241</v>
      </c>
      <c r="B147" s="48" t="s">
        <v>83</v>
      </c>
      <c r="C147" s="49" t="s">
        <v>10</v>
      </c>
      <c r="D147" s="49" t="s">
        <v>91</v>
      </c>
      <c r="E147" s="119" t="s">
        <v>271</v>
      </c>
      <c r="F147" s="50"/>
      <c r="G147" s="18">
        <f t="shared" si="29"/>
        <v>0</v>
      </c>
      <c r="H147" s="18">
        <f t="shared" si="29"/>
        <v>121000</v>
      </c>
      <c r="I147" s="18">
        <f t="shared" si="29"/>
        <v>121000</v>
      </c>
      <c r="J147" s="18"/>
      <c r="K147" s="18"/>
      <c r="L147" s="18">
        <f>L148</f>
        <v>0</v>
      </c>
      <c r="M147" s="18"/>
      <c r="N147" s="18"/>
      <c r="O147" s="147" t="s">
        <v>242</v>
      </c>
    </row>
    <row r="148" spans="1:14" s="4" customFormat="1" ht="22.5">
      <c r="A148" s="148" t="s">
        <v>248</v>
      </c>
      <c r="B148" s="48" t="s">
        <v>83</v>
      </c>
      <c r="C148" s="49" t="s">
        <v>10</v>
      </c>
      <c r="D148" s="49" t="s">
        <v>91</v>
      </c>
      <c r="E148" s="119" t="s">
        <v>271</v>
      </c>
      <c r="F148" s="50" t="s">
        <v>104</v>
      </c>
      <c r="G148" s="18">
        <f>G150</f>
        <v>0</v>
      </c>
      <c r="H148" s="18">
        <f>H150</f>
        <v>121000</v>
      </c>
      <c r="I148" s="18">
        <f>I150</f>
        <v>121000</v>
      </c>
      <c r="J148" s="18"/>
      <c r="K148" s="18"/>
      <c r="L148" s="18">
        <f>L150</f>
        <v>0</v>
      </c>
      <c r="M148" s="18"/>
      <c r="N148" s="18"/>
    </row>
    <row r="149" spans="1:14" s="4" customFormat="1" ht="33.75">
      <c r="A149" s="147" t="s">
        <v>105</v>
      </c>
      <c r="B149" s="48" t="s">
        <v>83</v>
      </c>
      <c r="C149" s="49" t="s">
        <v>10</v>
      </c>
      <c r="D149" s="49" t="s">
        <v>91</v>
      </c>
      <c r="E149" s="119" t="s">
        <v>271</v>
      </c>
      <c r="F149" s="50" t="s">
        <v>106</v>
      </c>
      <c r="G149" s="18"/>
      <c r="H149" s="18">
        <f>H150</f>
        <v>121000</v>
      </c>
      <c r="I149" s="18">
        <f>I150</f>
        <v>121000</v>
      </c>
      <c r="J149" s="18"/>
      <c r="K149" s="18"/>
      <c r="L149" s="18">
        <f>L150</f>
        <v>0</v>
      </c>
      <c r="M149" s="18"/>
      <c r="N149" s="18"/>
    </row>
    <row r="150" spans="1:14" s="4" customFormat="1" ht="33.75">
      <c r="A150" s="147" t="s">
        <v>124</v>
      </c>
      <c r="B150" s="48" t="s">
        <v>83</v>
      </c>
      <c r="C150" s="49" t="s">
        <v>10</v>
      </c>
      <c r="D150" s="49" t="s">
        <v>91</v>
      </c>
      <c r="E150" s="119" t="s">
        <v>271</v>
      </c>
      <c r="F150" s="50" t="s">
        <v>108</v>
      </c>
      <c r="G150" s="19">
        <v>0</v>
      </c>
      <c r="H150" s="19">
        <f>I150-G150</f>
        <v>121000</v>
      </c>
      <c r="I150" s="19">
        <f>100000+21000</f>
        <v>121000</v>
      </c>
      <c r="J150" s="18"/>
      <c r="K150" s="18"/>
      <c r="L150" s="19">
        <v>0</v>
      </c>
      <c r="M150" s="18"/>
      <c r="N150" s="18"/>
    </row>
    <row r="151" spans="1:14" s="4" customFormat="1" ht="12.75">
      <c r="A151" s="152" t="s">
        <v>94</v>
      </c>
      <c r="B151" s="83" t="s">
        <v>83</v>
      </c>
      <c r="C151" s="87" t="s">
        <v>10</v>
      </c>
      <c r="D151" s="87" t="s">
        <v>59</v>
      </c>
      <c r="E151" s="130"/>
      <c r="F151" s="88"/>
      <c r="G151" s="24">
        <f>G152</f>
        <v>244500</v>
      </c>
      <c r="H151" s="24">
        <f>H152</f>
        <v>94000</v>
      </c>
      <c r="I151" s="24">
        <f>I152</f>
        <v>338500</v>
      </c>
      <c r="J151" s="29"/>
      <c r="K151" s="29"/>
      <c r="L151" s="24">
        <f>L152</f>
        <v>347400</v>
      </c>
      <c r="M151" s="29"/>
      <c r="N151" s="29"/>
    </row>
    <row r="152" spans="1:14" s="4" customFormat="1" ht="12.75" customHeight="1">
      <c r="A152" s="147" t="s">
        <v>95</v>
      </c>
      <c r="B152" s="48" t="s">
        <v>83</v>
      </c>
      <c r="C152" s="49" t="s">
        <v>10</v>
      </c>
      <c r="D152" s="49" t="s">
        <v>59</v>
      </c>
      <c r="E152" s="129" t="s">
        <v>96</v>
      </c>
      <c r="F152" s="50"/>
      <c r="G152" s="18">
        <f>G154</f>
        <v>244500</v>
      </c>
      <c r="H152" s="18">
        <f>H154</f>
        <v>94000</v>
      </c>
      <c r="I152" s="18">
        <f>I154</f>
        <v>338500</v>
      </c>
      <c r="J152" s="18"/>
      <c r="K152" s="18"/>
      <c r="L152" s="18">
        <f>L154</f>
        <v>347400</v>
      </c>
      <c r="M152" s="18"/>
      <c r="N152" s="18"/>
    </row>
    <row r="153" spans="1:14" s="4" customFormat="1" ht="45">
      <c r="A153" s="147" t="s">
        <v>97</v>
      </c>
      <c r="B153" s="48" t="s">
        <v>83</v>
      </c>
      <c r="C153" s="49" t="s">
        <v>10</v>
      </c>
      <c r="D153" s="49" t="s">
        <v>59</v>
      </c>
      <c r="E153" s="129" t="s">
        <v>98</v>
      </c>
      <c r="F153" s="50"/>
      <c r="G153" s="18">
        <f aca="true" t="shared" si="30" ref="G153:I154">G154</f>
        <v>244500</v>
      </c>
      <c r="H153" s="18">
        <f t="shared" si="30"/>
        <v>94000</v>
      </c>
      <c r="I153" s="18">
        <f t="shared" si="30"/>
        <v>338500</v>
      </c>
      <c r="J153" s="18"/>
      <c r="K153" s="18"/>
      <c r="L153" s="18">
        <f>L154</f>
        <v>347400</v>
      </c>
      <c r="M153" s="18"/>
      <c r="N153" s="18"/>
    </row>
    <row r="154" spans="1:14" s="4" customFormat="1" ht="22.5">
      <c r="A154" s="148" t="s">
        <v>248</v>
      </c>
      <c r="B154" s="48" t="s">
        <v>83</v>
      </c>
      <c r="C154" s="49" t="s">
        <v>10</v>
      </c>
      <c r="D154" s="49" t="s">
        <v>59</v>
      </c>
      <c r="E154" s="129" t="s">
        <v>98</v>
      </c>
      <c r="F154" s="50" t="s">
        <v>104</v>
      </c>
      <c r="G154" s="18">
        <f t="shared" si="30"/>
        <v>244500</v>
      </c>
      <c r="H154" s="18">
        <f t="shared" si="30"/>
        <v>94000</v>
      </c>
      <c r="I154" s="18">
        <f t="shared" si="30"/>
        <v>338500</v>
      </c>
      <c r="J154" s="18"/>
      <c r="K154" s="18"/>
      <c r="L154" s="18">
        <f>L155</f>
        <v>347400</v>
      </c>
      <c r="M154" s="18"/>
      <c r="N154" s="18"/>
    </row>
    <row r="155" spans="1:14" s="4" customFormat="1" ht="25.5" customHeight="1">
      <c r="A155" s="147" t="s">
        <v>105</v>
      </c>
      <c r="B155" s="48" t="s">
        <v>83</v>
      </c>
      <c r="C155" s="49" t="s">
        <v>10</v>
      </c>
      <c r="D155" s="49" t="s">
        <v>59</v>
      </c>
      <c r="E155" s="129" t="s">
        <v>98</v>
      </c>
      <c r="F155" s="13">
        <v>240</v>
      </c>
      <c r="G155" s="18">
        <f>G156+G157</f>
        <v>244500</v>
      </c>
      <c r="H155" s="18">
        <f>H156+H157</f>
        <v>94000</v>
      </c>
      <c r="I155" s="18">
        <f>I156+I157</f>
        <v>338500</v>
      </c>
      <c r="J155" s="1"/>
      <c r="K155" s="1"/>
      <c r="L155" s="18">
        <f>L156+L157</f>
        <v>347400</v>
      </c>
      <c r="M155" s="1"/>
      <c r="N155" s="1"/>
    </row>
    <row r="156" spans="1:14" s="4" customFormat="1" ht="33.75">
      <c r="A156" s="154" t="s">
        <v>125</v>
      </c>
      <c r="B156" s="48" t="s">
        <v>83</v>
      </c>
      <c r="C156" s="49" t="s">
        <v>10</v>
      </c>
      <c r="D156" s="49" t="s">
        <v>59</v>
      </c>
      <c r="E156" s="129" t="s">
        <v>98</v>
      </c>
      <c r="F156" s="13">
        <v>242</v>
      </c>
      <c r="G156" s="19">
        <v>155500</v>
      </c>
      <c r="H156" s="19">
        <f>I156-G156</f>
        <v>112000</v>
      </c>
      <c r="I156" s="19">
        <v>267500</v>
      </c>
      <c r="J156" s="1"/>
      <c r="K156" s="1"/>
      <c r="L156" s="19">
        <v>274400</v>
      </c>
      <c r="M156" s="1"/>
      <c r="N156" s="1"/>
    </row>
    <row r="157" spans="1:14" s="4" customFormat="1" ht="33.75">
      <c r="A157" s="147" t="s">
        <v>107</v>
      </c>
      <c r="B157" s="48" t="s">
        <v>83</v>
      </c>
      <c r="C157" s="49" t="s">
        <v>10</v>
      </c>
      <c r="D157" s="49" t="s">
        <v>59</v>
      </c>
      <c r="E157" s="129" t="s">
        <v>98</v>
      </c>
      <c r="F157" s="13">
        <v>244</v>
      </c>
      <c r="G157" s="19">
        <v>89000</v>
      </c>
      <c r="H157" s="19">
        <f>I157-G157</f>
        <v>-18000</v>
      </c>
      <c r="I157" s="19">
        <v>71000</v>
      </c>
      <c r="J157" s="1"/>
      <c r="K157" s="1"/>
      <c r="L157" s="19">
        <v>73000</v>
      </c>
      <c r="M157" s="1"/>
      <c r="N157" s="1"/>
    </row>
    <row r="158" spans="1:14" s="4" customFormat="1" ht="12.75" customHeight="1" hidden="1">
      <c r="A158" s="152" t="s">
        <v>177</v>
      </c>
      <c r="B158" s="83" t="s">
        <v>83</v>
      </c>
      <c r="C158" s="87" t="s">
        <v>10</v>
      </c>
      <c r="D158" s="87" t="s">
        <v>178</v>
      </c>
      <c r="E158" s="130"/>
      <c r="F158" s="88"/>
      <c r="G158" s="24">
        <f aca="true" t="shared" si="31" ref="G158:I159">G159</f>
        <v>0</v>
      </c>
      <c r="H158" s="24">
        <f t="shared" si="31"/>
        <v>0</v>
      </c>
      <c r="I158" s="24">
        <f t="shared" si="31"/>
        <v>0</v>
      </c>
      <c r="J158" s="29"/>
      <c r="K158" s="29"/>
      <c r="L158" s="24">
        <f>L159</f>
        <v>0</v>
      </c>
      <c r="M158" s="29"/>
      <c r="N158" s="29"/>
    </row>
    <row r="159" spans="1:14" s="4" customFormat="1" ht="22.5" hidden="1">
      <c r="A159" s="147" t="s">
        <v>132</v>
      </c>
      <c r="B159" s="89" t="s">
        <v>83</v>
      </c>
      <c r="C159" s="90" t="s">
        <v>10</v>
      </c>
      <c r="D159" s="90" t="s">
        <v>178</v>
      </c>
      <c r="E159" s="131" t="s">
        <v>133</v>
      </c>
      <c r="F159" s="91"/>
      <c r="G159" s="28">
        <f t="shared" si="31"/>
        <v>0</v>
      </c>
      <c r="H159" s="28">
        <f t="shared" si="31"/>
        <v>0</v>
      </c>
      <c r="I159" s="28">
        <f t="shared" si="31"/>
        <v>0</v>
      </c>
      <c r="J159" s="28"/>
      <c r="K159" s="28"/>
      <c r="L159" s="28">
        <f>L160</f>
        <v>0</v>
      </c>
      <c r="M159" s="28"/>
      <c r="N159" s="28"/>
    </row>
    <row r="160" spans="1:15" s="4" customFormat="1" ht="76.5" customHeight="1" hidden="1">
      <c r="A160" s="147" t="s">
        <v>179</v>
      </c>
      <c r="B160" s="48" t="s">
        <v>83</v>
      </c>
      <c r="C160" s="49" t="s">
        <v>10</v>
      </c>
      <c r="D160" s="49" t="s">
        <v>178</v>
      </c>
      <c r="E160" s="129" t="s">
        <v>180</v>
      </c>
      <c r="F160" s="50"/>
      <c r="G160" s="18">
        <f>G164+G161</f>
        <v>0</v>
      </c>
      <c r="H160" s="18">
        <f>H164+H161</f>
        <v>0</v>
      </c>
      <c r="I160" s="18">
        <f>I164+I161</f>
        <v>0</v>
      </c>
      <c r="J160" s="18"/>
      <c r="K160" s="18"/>
      <c r="L160" s="18">
        <f>L164+L161</f>
        <v>0</v>
      </c>
      <c r="M160" s="18"/>
      <c r="N160" s="18"/>
      <c r="O160" s="44" t="s">
        <v>224</v>
      </c>
    </row>
    <row r="161" spans="1:14" s="4" customFormat="1" ht="33.75" hidden="1">
      <c r="A161" s="147" t="s">
        <v>126</v>
      </c>
      <c r="B161" s="48" t="s">
        <v>83</v>
      </c>
      <c r="C161" s="49" t="s">
        <v>10</v>
      </c>
      <c r="D161" s="49" t="s">
        <v>178</v>
      </c>
      <c r="E161" s="129" t="s">
        <v>180</v>
      </c>
      <c r="F161" s="50" t="s">
        <v>104</v>
      </c>
      <c r="G161" s="18">
        <f aca="true" t="shared" si="32" ref="G161:I162">G162</f>
        <v>0</v>
      </c>
      <c r="H161" s="18">
        <f t="shared" si="32"/>
        <v>0</v>
      </c>
      <c r="I161" s="18">
        <f t="shared" si="32"/>
        <v>0</v>
      </c>
      <c r="J161" s="18"/>
      <c r="K161" s="18"/>
      <c r="L161" s="18">
        <f>L162</f>
        <v>0</v>
      </c>
      <c r="M161" s="18"/>
      <c r="N161" s="18"/>
    </row>
    <row r="162" spans="1:14" s="4" customFormat="1" ht="25.5" customHeight="1" hidden="1">
      <c r="A162" s="147" t="s">
        <v>105</v>
      </c>
      <c r="B162" s="48" t="s">
        <v>83</v>
      </c>
      <c r="C162" s="49" t="s">
        <v>10</v>
      </c>
      <c r="D162" s="49" t="s">
        <v>178</v>
      </c>
      <c r="E162" s="129" t="s">
        <v>180</v>
      </c>
      <c r="F162" s="50" t="s">
        <v>106</v>
      </c>
      <c r="G162" s="18">
        <f t="shared" si="32"/>
        <v>0</v>
      </c>
      <c r="H162" s="18">
        <f t="shared" si="32"/>
        <v>0</v>
      </c>
      <c r="I162" s="18">
        <f t="shared" si="32"/>
        <v>0</v>
      </c>
      <c r="J162" s="18"/>
      <c r="K162" s="18"/>
      <c r="L162" s="18">
        <f>L163</f>
        <v>0</v>
      </c>
      <c r="M162" s="18"/>
      <c r="N162" s="18"/>
    </row>
    <row r="163" spans="1:14" s="4" customFormat="1" ht="25.5" customHeight="1" hidden="1">
      <c r="A163" s="147" t="s">
        <v>124</v>
      </c>
      <c r="B163" s="48" t="s">
        <v>83</v>
      </c>
      <c r="C163" s="49" t="s">
        <v>10</v>
      </c>
      <c r="D163" s="49" t="s">
        <v>178</v>
      </c>
      <c r="E163" s="129" t="s">
        <v>180</v>
      </c>
      <c r="F163" s="50" t="s">
        <v>108</v>
      </c>
      <c r="G163" s="19"/>
      <c r="H163" s="19"/>
      <c r="I163" s="19"/>
      <c r="J163" s="18"/>
      <c r="K163" s="18"/>
      <c r="L163" s="19"/>
      <c r="M163" s="18"/>
      <c r="N163" s="18"/>
    </row>
    <row r="164" spans="1:14" s="4" customFormat="1" ht="12.75" hidden="1">
      <c r="A164" s="147" t="s">
        <v>136</v>
      </c>
      <c r="B164" s="48" t="s">
        <v>83</v>
      </c>
      <c r="C164" s="49" t="s">
        <v>10</v>
      </c>
      <c r="D164" s="49" t="s">
        <v>178</v>
      </c>
      <c r="E164" s="129" t="s">
        <v>180</v>
      </c>
      <c r="F164" s="50" t="s">
        <v>34</v>
      </c>
      <c r="G164" s="18">
        <f aca="true" t="shared" si="33" ref="G164:I165">G165</f>
        <v>0</v>
      </c>
      <c r="H164" s="18">
        <f t="shared" si="33"/>
        <v>0</v>
      </c>
      <c r="I164" s="18">
        <f t="shared" si="33"/>
        <v>0</v>
      </c>
      <c r="J164" s="18"/>
      <c r="K164" s="18"/>
      <c r="L164" s="18">
        <f>L165</f>
        <v>0</v>
      </c>
      <c r="M164" s="18"/>
      <c r="N164" s="18"/>
    </row>
    <row r="165" spans="1:14" s="4" customFormat="1" ht="12.75" hidden="1">
      <c r="A165" s="147" t="s">
        <v>137</v>
      </c>
      <c r="B165" s="48" t="s">
        <v>83</v>
      </c>
      <c r="C165" s="49" t="s">
        <v>10</v>
      </c>
      <c r="D165" s="49" t="s">
        <v>178</v>
      </c>
      <c r="E165" s="129" t="s">
        <v>180</v>
      </c>
      <c r="F165" s="50" t="s">
        <v>138</v>
      </c>
      <c r="G165" s="18">
        <f t="shared" si="33"/>
        <v>0</v>
      </c>
      <c r="H165" s="18">
        <f t="shared" si="33"/>
        <v>0</v>
      </c>
      <c r="I165" s="18">
        <f t="shared" si="33"/>
        <v>0</v>
      </c>
      <c r="J165" s="18"/>
      <c r="K165" s="18"/>
      <c r="L165" s="18">
        <f>L166</f>
        <v>0</v>
      </c>
      <c r="M165" s="18"/>
      <c r="N165" s="18"/>
    </row>
    <row r="166" spans="1:14" s="4" customFormat="1" ht="36.75" customHeight="1" hidden="1">
      <c r="A166" s="147" t="s">
        <v>154</v>
      </c>
      <c r="B166" s="48" t="s">
        <v>83</v>
      </c>
      <c r="C166" s="49" t="s">
        <v>10</v>
      </c>
      <c r="D166" s="49" t="s">
        <v>178</v>
      </c>
      <c r="E166" s="129" t="s">
        <v>180</v>
      </c>
      <c r="F166" s="50" t="s">
        <v>139</v>
      </c>
      <c r="G166" s="19"/>
      <c r="H166" s="19"/>
      <c r="I166" s="19"/>
      <c r="J166" s="18"/>
      <c r="K166" s="18"/>
      <c r="L166" s="19"/>
      <c r="M166" s="18"/>
      <c r="N166" s="18"/>
    </row>
    <row r="167" spans="1:14" s="4" customFormat="1" ht="21">
      <c r="A167" s="145" t="s">
        <v>5</v>
      </c>
      <c r="B167" s="64" t="s">
        <v>83</v>
      </c>
      <c r="C167" s="63" t="s">
        <v>11</v>
      </c>
      <c r="D167" s="76"/>
      <c r="E167" s="123"/>
      <c r="F167" s="77"/>
      <c r="G167" s="16">
        <f>G209+G201+G168</f>
        <v>2432100</v>
      </c>
      <c r="H167" s="16">
        <f>H209+H201+H168</f>
        <v>202100</v>
      </c>
      <c r="I167" s="16">
        <f>I209+I201+I168</f>
        <v>2634200</v>
      </c>
      <c r="J167" s="16"/>
      <c r="K167" s="16"/>
      <c r="L167" s="16">
        <f>L209+L201+L168</f>
        <v>2616000</v>
      </c>
      <c r="M167" s="16"/>
      <c r="N167" s="16"/>
    </row>
    <row r="168" spans="1:14" s="4" customFormat="1" ht="12.75">
      <c r="A168" s="152" t="s">
        <v>49</v>
      </c>
      <c r="B168" s="83" t="s">
        <v>83</v>
      </c>
      <c r="C168" s="87" t="s">
        <v>11</v>
      </c>
      <c r="D168" s="87" t="s">
        <v>8</v>
      </c>
      <c r="E168" s="122"/>
      <c r="F168" s="74"/>
      <c r="G168" s="27">
        <f>G169+G189+G197</f>
        <v>371500</v>
      </c>
      <c r="H168" s="27">
        <f>H169+H182+H189+H197</f>
        <v>338700</v>
      </c>
      <c r="I168" s="27">
        <f>I169+I182+I189+I197</f>
        <v>710200</v>
      </c>
      <c r="J168" s="27"/>
      <c r="K168" s="27"/>
      <c r="L168" s="27">
        <f>L169+L182+L189+L197</f>
        <v>619900</v>
      </c>
      <c r="M168" s="27"/>
      <c r="N168" s="27"/>
    </row>
    <row r="169" spans="1:14" s="4" customFormat="1" ht="12.75" customHeight="1">
      <c r="A169" s="147" t="s">
        <v>69</v>
      </c>
      <c r="B169" s="89" t="s">
        <v>83</v>
      </c>
      <c r="C169" s="90" t="s">
        <v>11</v>
      </c>
      <c r="D169" s="90" t="s">
        <v>8</v>
      </c>
      <c r="E169" s="132" t="s">
        <v>68</v>
      </c>
      <c r="F169" s="91"/>
      <c r="G169" s="28">
        <f>G170+G176</f>
        <v>371500</v>
      </c>
      <c r="H169" s="28">
        <f>H170+H176</f>
        <v>5000</v>
      </c>
      <c r="I169" s="28">
        <f>I170+I176</f>
        <v>376500</v>
      </c>
      <c r="J169" s="28"/>
      <c r="K169" s="28"/>
      <c r="L169" s="28">
        <f>L170+L176</f>
        <v>386400</v>
      </c>
      <c r="M169" s="28"/>
      <c r="N169" s="28"/>
    </row>
    <row r="170" spans="1:14" s="4" customFormat="1" ht="56.25" hidden="1">
      <c r="A170" s="147" t="s">
        <v>181</v>
      </c>
      <c r="B170" s="48" t="s">
        <v>83</v>
      </c>
      <c r="C170" s="49" t="s">
        <v>11</v>
      </c>
      <c r="D170" s="49" t="s">
        <v>8</v>
      </c>
      <c r="E170" s="119" t="s">
        <v>182</v>
      </c>
      <c r="F170" s="50"/>
      <c r="G170" s="18">
        <f>G174+G171</f>
        <v>0</v>
      </c>
      <c r="H170" s="18">
        <f>H174+H171</f>
        <v>0</v>
      </c>
      <c r="I170" s="18">
        <f>I174+I171</f>
        <v>0</v>
      </c>
      <c r="J170" s="18"/>
      <c r="K170" s="18"/>
      <c r="L170" s="18">
        <f>L174+L171</f>
        <v>0</v>
      </c>
      <c r="M170" s="18"/>
      <c r="N170" s="18"/>
    </row>
    <row r="171" spans="1:14" s="4" customFormat="1" ht="33.75" hidden="1">
      <c r="A171" s="147" t="s">
        <v>126</v>
      </c>
      <c r="B171" s="48" t="s">
        <v>83</v>
      </c>
      <c r="C171" s="49" t="s">
        <v>11</v>
      </c>
      <c r="D171" s="49" t="s">
        <v>8</v>
      </c>
      <c r="E171" s="119" t="s">
        <v>182</v>
      </c>
      <c r="F171" s="50" t="s">
        <v>104</v>
      </c>
      <c r="G171" s="18">
        <f aca="true" t="shared" si="34" ref="G171:I172">G172</f>
        <v>0</v>
      </c>
      <c r="H171" s="18">
        <f t="shared" si="34"/>
        <v>0</v>
      </c>
      <c r="I171" s="18">
        <f t="shared" si="34"/>
        <v>0</v>
      </c>
      <c r="J171" s="18"/>
      <c r="K171" s="18"/>
      <c r="L171" s="18">
        <f>L172</f>
        <v>0</v>
      </c>
      <c r="M171" s="18"/>
      <c r="N171" s="18"/>
    </row>
    <row r="172" spans="1:14" s="4" customFormat="1" ht="33.75" hidden="1">
      <c r="A172" s="147" t="s">
        <v>105</v>
      </c>
      <c r="B172" s="48" t="s">
        <v>83</v>
      </c>
      <c r="C172" s="49" t="s">
        <v>11</v>
      </c>
      <c r="D172" s="49" t="s">
        <v>8</v>
      </c>
      <c r="E172" s="119" t="s">
        <v>182</v>
      </c>
      <c r="F172" s="50" t="s">
        <v>106</v>
      </c>
      <c r="G172" s="18">
        <f t="shared" si="34"/>
        <v>0</v>
      </c>
      <c r="H172" s="18">
        <f t="shared" si="34"/>
        <v>0</v>
      </c>
      <c r="I172" s="18">
        <f t="shared" si="34"/>
        <v>0</v>
      </c>
      <c r="J172" s="18"/>
      <c r="K172" s="18"/>
      <c r="L172" s="18">
        <f>L173</f>
        <v>0</v>
      </c>
      <c r="M172" s="18"/>
      <c r="N172" s="18"/>
    </row>
    <row r="173" spans="1:14" s="4" customFormat="1" ht="33.75" hidden="1">
      <c r="A173" s="147" t="s">
        <v>124</v>
      </c>
      <c r="B173" s="48" t="s">
        <v>83</v>
      </c>
      <c r="C173" s="49" t="s">
        <v>11</v>
      </c>
      <c r="D173" s="49" t="s">
        <v>8</v>
      </c>
      <c r="E173" s="119" t="s">
        <v>182</v>
      </c>
      <c r="F173" s="50" t="s">
        <v>108</v>
      </c>
      <c r="G173" s="19"/>
      <c r="H173" s="19"/>
      <c r="I173" s="19"/>
      <c r="J173" s="18"/>
      <c r="K173" s="18"/>
      <c r="L173" s="19"/>
      <c r="M173" s="18"/>
      <c r="N173" s="18"/>
    </row>
    <row r="174" spans="1:14" s="4" customFormat="1" ht="12.75" hidden="1">
      <c r="A174" s="147" t="s">
        <v>109</v>
      </c>
      <c r="B174" s="48" t="s">
        <v>83</v>
      </c>
      <c r="C174" s="49" t="s">
        <v>11</v>
      </c>
      <c r="D174" s="49" t="s">
        <v>8</v>
      </c>
      <c r="E174" s="119" t="s">
        <v>182</v>
      </c>
      <c r="F174" s="50" t="s">
        <v>110</v>
      </c>
      <c r="G174" s="18">
        <f>G175</f>
        <v>0</v>
      </c>
      <c r="H174" s="18">
        <f>H175</f>
        <v>0</v>
      </c>
      <c r="I174" s="18">
        <f>I175</f>
        <v>0</v>
      </c>
      <c r="J174" s="18"/>
      <c r="K174" s="18"/>
      <c r="L174" s="18">
        <f>L175</f>
        <v>0</v>
      </c>
      <c r="M174" s="18"/>
      <c r="N174" s="18"/>
    </row>
    <row r="175" spans="1:14" s="4" customFormat="1" ht="38.25" customHeight="1" hidden="1">
      <c r="A175" s="147" t="s">
        <v>183</v>
      </c>
      <c r="B175" s="48" t="s">
        <v>83</v>
      </c>
      <c r="C175" s="49" t="s">
        <v>11</v>
      </c>
      <c r="D175" s="49" t="s">
        <v>8</v>
      </c>
      <c r="E175" s="119" t="s">
        <v>182</v>
      </c>
      <c r="F175" s="50" t="s">
        <v>184</v>
      </c>
      <c r="G175" s="19"/>
      <c r="H175" s="19"/>
      <c r="I175" s="19"/>
      <c r="J175" s="18"/>
      <c r="K175" s="18"/>
      <c r="L175" s="19"/>
      <c r="M175" s="18"/>
      <c r="N175" s="18"/>
    </row>
    <row r="176" spans="1:14" s="4" customFormat="1" ht="22.5">
      <c r="A176" s="147" t="s">
        <v>70</v>
      </c>
      <c r="B176" s="48" t="s">
        <v>83</v>
      </c>
      <c r="C176" s="49" t="s">
        <v>11</v>
      </c>
      <c r="D176" s="49" t="s">
        <v>8</v>
      </c>
      <c r="E176" s="119" t="s">
        <v>71</v>
      </c>
      <c r="F176" s="50"/>
      <c r="G176" s="18">
        <f>G180+G177</f>
        <v>371500</v>
      </c>
      <c r="H176" s="18">
        <f>H180+H177</f>
        <v>5000</v>
      </c>
      <c r="I176" s="18">
        <f>I180+I177</f>
        <v>376500</v>
      </c>
      <c r="J176" s="18"/>
      <c r="K176" s="18"/>
      <c r="L176" s="18">
        <f>L180+L177</f>
        <v>386400</v>
      </c>
      <c r="M176" s="18"/>
      <c r="N176" s="18"/>
    </row>
    <row r="177" spans="1:14" s="4" customFormat="1" ht="22.5">
      <c r="A177" s="148" t="s">
        <v>248</v>
      </c>
      <c r="B177" s="48" t="s">
        <v>83</v>
      </c>
      <c r="C177" s="49" t="s">
        <v>11</v>
      </c>
      <c r="D177" s="49" t="s">
        <v>8</v>
      </c>
      <c r="E177" s="119" t="s">
        <v>71</v>
      </c>
      <c r="F177" s="50" t="s">
        <v>104</v>
      </c>
      <c r="G177" s="18">
        <f aca="true" t="shared" si="35" ref="G177:I178">G178</f>
        <v>371500</v>
      </c>
      <c r="H177" s="18">
        <f t="shared" si="35"/>
        <v>5000</v>
      </c>
      <c r="I177" s="18">
        <f t="shared" si="35"/>
        <v>376500</v>
      </c>
      <c r="J177" s="18"/>
      <c r="K177" s="18"/>
      <c r="L177" s="18">
        <f>L178</f>
        <v>386400</v>
      </c>
      <c r="M177" s="18"/>
      <c r="N177" s="18"/>
    </row>
    <row r="178" spans="1:14" s="4" customFormat="1" ht="33.75">
      <c r="A178" s="147" t="s">
        <v>105</v>
      </c>
      <c r="B178" s="48" t="s">
        <v>83</v>
      </c>
      <c r="C178" s="49" t="s">
        <v>11</v>
      </c>
      <c r="D178" s="49" t="s">
        <v>8</v>
      </c>
      <c r="E178" s="119" t="s">
        <v>71</v>
      </c>
      <c r="F178" s="50" t="s">
        <v>106</v>
      </c>
      <c r="G178" s="18">
        <f t="shared" si="35"/>
        <v>371500</v>
      </c>
      <c r="H178" s="18">
        <f t="shared" si="35"/>
        <v>5000</v>
      </c>
      <c r="I178" s="18">
        <f t="shared" si="35"/>
        <v>376500</v>
      </c>
      <c r="J178" s="18"/>
      <c r="K178" s="18"/>
      <c r="L178" s="18">
        <f>L179</f>
        <v>386400</v>
      </c>
      <c r="M178" s="18"/>
      <c r="N178" s="18"/>
    </row>
    <row r="179" spans="1:14" s="4" customFormat="1" ht="33.75">
      <c r="A179" s="147" t="s">
        <v>107</v>
      </c>
      <c r="B179" s="48" t="s">
        <v>83</v>
      </c>
      <c r="C179" s="49" t="s">
        <v>11</v>
      </c>
      <c r="D179" s="49" t="s">
        <v>8</v>
      </c>
      <c r="E179" s="119" t="s">
        <v>71</v>
      </c>
      <c r="F179" s="50" t="s">
        <v>108</v>
      </c>
      <c r="G179" s="19">
        <v>371500</v>
      </c>
      <c r="H179" s="19">
        <f>I179-G179</f>
        <v>5000</v>
      </c>
      <c r="I179" s="19">
        <f>323900+52600</f>
        <v>376500</v>
      </c>
      <c r="J179" s="18"/>
      <c r="K179" s="18"/>
      <c r="L179" s="19">
        <f>332400+54000</f>
        <v>386400</v>
      </c>
      <c r="M179" s="18"/>
      <c r="N179" s="18"/>
    </row>
    <row r="180" spans="1:15" s="4" customFormat="1" ht="12.75" hidden="1">
      <c r="A180" s="147" t="s">
        <v>109</v>
      </c>
      <c r="B180" s="48" t="s">
        <v>83</v>
      </c>
      <c r="C180" s="49" t="s">
        <v>11</v>
      </c>
      <c r="D180" s="49" t="s">
        <v>8</v>
      </c>
      <c r="E180" s="119" t="s">
        <v>71</v>
      </c>
      <c r="F180" s="50" t="s">
        <v>110</v>
      </c>
      <c r="G180" s="18">
        <f>G181</f>
        <v>0</v>
      </c>
      <c r="H180" s="18">
        <f>H181</f>
        <v>0</v>
      </c>
      <c r="I180" s="18">
        <f>I181</f>
        <v>0</v>
      </c>
      <c r="J180" s="18"/>
      <c r="K180" s="18"/>
      <c r="L180" s="18">
        <f>L181</f>
        <v>0</v>
      </c>
      <c r="M180" s="18"/>
      <c r="N180" s="18"/>
      <c r="O180" s="56"/>
    </row>
    <row r="181" spans="1:15" s="4" customFormat="1" ht="67.5" hidden="1">
      <c r="A181" s="147" t="s">
        <v>183</v>
      </c>
      <c r="B181" s="48" t="s">
        <v>83</v>
      </c>
      <c r="C181" s="49" t="s">
        <v>11</v>
      </c>
      <c r="D181" s="49" t="s">
        <v>8</v>
      </c>
      <c r="E181" s="119" t="s">
        <v>71</v>
      </c>
      <c r="F181" s="50" t="s">
        <v>184</v>
      </c>
      <c r="G181" s="19"/>
      <c r="H181" s="19"/>
      <c r="I181" s="19"/>
      <c r="J181" s="18"/>
      <c r="K181" s="18"/>
      <c r="L181" s="19"/>
      <c r="M181" s="18"/>
      <c r="N181" s="18"/>
      <c r="O181" s="56"/>
    </row>
    <row r="182" spans="1:14" s="4" customFormat="1" ht="22.5">
      <c r="A182" s="147" t="s">
        <v>262</v>
      </c>
      <c r="B182" s="89" t="s">
        <v>83</v>
      </c>
      <c r="C182" s="90" t="s">
        <v>11</v>
      </c>
      <c r="D182" s="90" t="s">
        <v>8</v>
      </c>
      <c r="E182" s="132" t="s">
        <v>260</v>
      </c>
      <c r="F182" s="91"/>
      <c r="G182" s="28">
        <f>G183</f>
        <v>0</v>
      </c>
      <c r="H182" s="28">
        <f>H183</f>
        <v>10500</v>
      </c>
      <c r="I182" s="28">
        <f>I183</f>
        <v>10500</v>
      </c>
      <c r="J182" s="28"/>
      <c r="K182" s="28"/>
      <c r="L182" s="28">
        <f>L183</f>
        <v>10800</v>
      </c>
      <c r="M182" s="28"/>
      <c r="N182" s="28"/>
    </row>
    <row r="183" spans="1:14" s="4" customFormat="1" ht="67.5">
      <c r="A183" s="147" t="s">
        <v>263</v>
      </c>
      <c r="B183" s="48" t="s">
        <v>83</v>
      </c>
      <c r="C183" s="49" t="s">
        <v>11</v>
      </c>
      <c r="D183" s="49" t="s">
        <v>8</v>
      </c>
      <c r="E183" s="119" t="s">
        <v>261</v>
      </c>
      <c r="F183" s="50"/>
      <c r="G183" s="18">
        <f>G184+G187</f>
        <v>0</v>
      </c>
      <c r="H183" s="18">
        <f>H184+H187</f>
        <v>10500</v>
      </c>
      <c r="I183" s="18">
        <f>I184+I187</f>
        <v>10500</v>
      </c>
      <c r="J183" s="18"/>
      <c r="K183" s="18"/>
      <c r="L183" s="18">
        <f>L184+L187</f>
        <v>10800</v>
      </c>
      <c r="M183" s="18"/>
      <c r="N183" s="18"/>
    </row>
    <row r="184" spans="1:14" s="4" customFormat="1" ht="33.75" hidden="1">
      <c r="A184" s="147" t="s">
        <v>126</v>
      </c>
      <c r="B184" s="48" t="s">
        <v>83</v>
      </c>
      <c r="C184" s="49" t="s">
        <v>11</v>
      </c>
      <c r="D184" s="49" t="s">
        <v>9</v>
      </c>
      <c r="E184" s="119" t="s">
        <v>217</v>
      </c>
      <c r="F184" s="50" t="s">
        <v>104</v>
      </c>
      <c r="G184" s="18">
        <f aca="true" t="shared" si="36" ref="G184:I185">G185</f>
        <v>0</v>
      </c>
      <c r="H184" s="18">
        <f t="shared" si="36"/>
        <v>0</v>
      </c>
      <c r="I184" s="18">
        <f t="shared" si="36"/>
        <v>0</v>
      </c>
      <c r="J184" s="18"/>
      <c r="K184" s="18"/>
      <c r="L184" s="18">
        <f>L185</f>
        <v>0</v>
      </c>
      <c r="M184" s="18"/>
      <c r="N184" s="18"/>
    </row>
    <row r="185" spans="1:14" s="4" customFormat="1" ht="33.75" hidden="1">
      <c r="A185" s="147" t="s">
        <v>105</v>
      </c>
      <c r="B185" s="48" t="s">
        <v>83</v>
      </c>
      <c r="C185" s="49" t="s">
        <v>11</v>
      </c>
      <c r="D185" s="49" t="s">
        <v>9</v>
      </c>
      <c r="E185" s="119" t="s">
        <v>217</v>
      </c>
      <c r="F185" s="50" t="s">
        <v>106</v>
      </c>
      <c r="G185" s="18">
        <f t="shared" si="36"/>
        <v>0</v>
      </c>
      <c r="H185" s="18">
        <f t="shared" si="36"/>
        <v>0</v>
      </c>
      <c r="I185" s="18">
        <f t="shared" si="36"/>
        <v>0</v>
      </c>
      <c r="J185" s="18"/>
      <c r="K185" s="18"/>
      <c r="L185" s="18">
        <f>L186</f>
        <v>0</v>
      </c>
      <c r="M185" s="18"/>
      <c r="N185" s="18"/>
    </row>
    <row r="186" spans="1:14" s="4" customFormat="1" ht="25.5" customHeight="1" hidden="1">
      <c r="A186" s="147" t="s">
        <v>124</v>
      </c>
      <c r="B186" s="48" t="s">
        <v>83</v>
      </c>
      <c r="C186" s="49" t="s">
        <v>11</v>
      </c>
      <c r="D186" s="49" t="s">
        <v>9</v>
      </c>
      <c r="E186" s="119" t="s">
        <v>217</v>
      </c>
      <c r="F186" s="50" t="s">
        <v>108</v>
      </c>
      <c r="G186" s="19"/>
      <c r="H186" s="19"/>
      <c r="I186" s="19"/>
      <c r="J186" s="18"/>
      <c r="K186" s="18"/>
      <c r="L186" s="19"/>
      <c r="M186" s="18"/>
      <c r="N186" s="18"/>
    </row>
    <row r="187" spans="1:14" s="4" customFormat="1" ht="12.75">
      <c r="A187" s="147" t="s">
        <v>109</v>
      </c>
      <c r="B187" s="48" t="s">
        <v>83</v>
      </c>
      <c r="C187" s="49" t="s">
        <v>11</v>
      </c>
      <c r="D187" s="49" t="s">
        <v>8</v>
      </c>
      <c r="E187" s="119" t="s">
        <v>261</v>
      </c>
      <c r="F187" s="50" t="s">
        <v>110</v>
      </c>
      <c r="G187" s="18">
        <f>G188</f>
        <v>0</v>
      </c>
      <c r="H187" s="18">
        <f>H188</f>
        <v>10500</v>
      </c>
      <c r="I187" s="18">
        <f>I188</f>
        <v>10500</v>
      </c>
      <c r="J187" s="18"/>
      <c r="K187" s="18"/>
      <c r="L187" s="18">
        <f>L188</f>
        <v>10800</v>
      </c>
      <c r="M187" s="18"/>
      <c r="N187" s="18"/>
    </row>
    <row r="188" spans="1:15" s="4" customFormat="1" ht="67.5">
      <c r="A188" s="147" t="s">
        <v>183</v>
      </c>
      <c r="B188" s="48" t="s">
        <v>83</v>
      </c>
      <c r="C188" s="49" t="s">
        <v>11</v>
      </c>
      <c r="D188" s="49" t="s">
        <v>8</v>
      </c>
      <c r="E188" s="119" t="s">
        <v>261</v>
      </c>
      <c r="F188" s="50" t="s">
        <v>184</v>
      </c>
      <c r="G188" s="19">
        <v>0</v>
      </c>
      <c r="H188" s="19">
        <f>I188-G188</f>
        <v>10500</v>
      </c>
      <c r="I188" s="19">
        <v>10500</v>
      </c>
      <c r="J188" s="18"/>
      <c r="K188" s="18"/>
      <c r="L188" s="19">
        <v>10800</v>
      </c>
      <c r="M188" s="18"/>
      <c r="N188" s="18"/>
      <c r="O188" s="167" t="s">
        <v>218</v>
      </c>
    </row>
    <row r="189" spans="1:15" s="4" customFormat="1" ht="22.5">
      <c r="A189" s="147" t="s">
        <v>132</v>
      </c>
      <c r="B189" s="89" t="s">
        <v>83</v>
      </c>
      <c r="C189" s="90" t="s">
        <v>11</v>
      </c>
      <c r="D189" s="90" t="s">
        <v>8</v>
      </c>
      <c r="E189" s="132" t="s">
        <v>133</v>
      </c>
      <c r="F189" s="91"/>
      <c r="G189" s="28">
        <f>G190</f>
        <v>0</v>
      </c>
      <c r="H189" s="28">
        <f>H190</f>
        <v>323200</v>
      </c>
      <c r="I189" s="28">
        <f>I190</f>
        <v>323200</v>
      </c>
      <c r="J189" s="28"/>
      <c r="K189" s="28"/>
      <c r="L189" s="28">
        <f>L190</f>
        <v>222700</v>
      </c>
      <c r="M189" s="28"/>
      <c r="N189" s="28"/>
      <c r="O189" s="56"/>
    </row>
    <row r="190" spans="1:15" s="4" customFormat="1" ht="22.5">
      <c r="A190" s="147" t="s">
        <v>231</v>
      </c>
      <c r="B190" s="48" t="s">
        <v>83</v>
      </c>
      <c r="C190" s="49" t="s">
        <v>11</v>
      </c>
      <c r="D190" s="49" t="s">
        <v>8</v>
      </c>
      <c r="E190" s="119" t="s">
        <v>186</v>
      </c>
      <c r="F190" s="50"/>
      <c r="G190" s="18">
        <f>G195+G191</f>
        <v>0</v>
      </c>
      <c r="H190" s="18">
        <f>H195+H191</f>
        <v>323200</v>
      </c>
      <c r="I190" s="18">
        <f>I195+I191</f>
        <v>323200</v>
      </c>
      <c r="J190" s="18"/>
      <c r="K190" s="18"/>
      <c r="L190" s="18">
        <f>L195+L191</f>
        <v>222700</v>
      </c>
      <c r="M190" s="18"/>
      <c r="N190" s="18"/>
      <c r="O190" s="56"/>
    </row>
    <row r="191" spans="1:15" s="4" customFormat="1" ht="33.75" hidden="1">
      <c r="A191" s="147" t="s">
        <v>126</v>
      </c>
      <c r="B191" s="48" t="s">
        <v>83</v>
      </c>
      <c r="C191" s="49" t="s">
        <v>11</v>
      </c>
      <c r="D191" s="49" t="s">
        <v>8</v>
      </c>
      <c r="E191" s="119" t="s">
        <v>186</v>
      </c>
      <c r="F191" s="50" t="s">
        <v>104</v>
      </c>
      <c r="G191" s="18">
        <f>G192</f>
        <v>0</v>
      </c>
      <c r="H191" s="18">
        <f>H192</f>
        <v>0</v>
      </c>
      <c r="I191" s="18">
        <f>I192</f>
        <v>0</v>
      </c>
      <c r="J191" s="18"/>
      <c r="K191" s="18"/>
      <c r="L191" s="18">
        <f>L192</f>
        <v>0</v>
      </c>
      <c r="M191" s="18"/>
      <c r="N191" s="18"/>
      <c r="O191" s="56"/>
    </row>
    <row r="192" spans="1:15" s="4" customFormat="1" ht="33.75" hidden="1">
      <c r="A192" s="147" t="s">
        <v>105</v>
      </c>
      <c r="B192" s="48" t="s">
        <v>83</v>
      </c>
      <c r="C192" s="49" t="s">
        <v>11</v>
      </c>
      <c r="D192" s="49" t="s">
        <v>8</v>
      </c>
      <c r="E192" s="119" t="s">
        <v>186</v>
      </c>
      <c r="F192" s="50" t="s">
        <v>106</v>
      </c>
      <c r="G192" s="18">
        <f>G194+G193</f>
        <v>0</v>
      </c>
      <c r="H192" s="18">
        <f>H194+H193</f>
        <v>0</v>
      </c>
      <c r="I192" s="18">
        <f>I194+I193</f>
        <v>0</v>
      </c>
      <c r="J192" s="18"/>
      <c r="K192" s="18"/>
      <c r="L192" s="18">
        <f>L194+L193</f>
        <v>0</v>
      </c>
      <c r="M192" s="18"/>
      <c r="N192" s="18"/>
      <c r="O192" s="56"/>
    </row>
    <row r="193" spans="1:15" s="4" customFormat="1" ht="45" hidden="1">
      <c r="A193" s="147" t="s">
        <v>187</v>
      </c>
      <c r="B193" s="48" t="s">
        <v>83</v>
      </c>
      <c r="C193" s="49" t="s">
        <v>11</v>
      </c>
      <c r="D193" s="49" t="s">
        <v>8</v>
      </c>
      <c r="E193" s="119" t="s">
        <v>186</v>
      </c>
      <c r="F193" s="50" t="s">
        <v>188</v>
      </c>
      <c r="G193" s="19"/>
      <c r="H193" s="19"/>
      <c r="I193" s="19"/>
      <c r="J193" s="18"/>
      <c r="K193" s="18"/>
      <c r="L193" s="19"/>
      <c r="M193" s="18"/>
      <c r="N193" s="18"/>
      <c r="O193" s="56"/>
    </row>
    <row r="194" spans="1:15" s="4" customFormat="1" ht="33.75" hidden="1">
      <c r="A194" s="147" t="s">
        <v>124</v>
      </c>
      <c r="B194" s="48" t="s">
        <v>83</v>
      </c>
      <c r="C194" s="49" t="s">
        <v>11</v>
      </c>
      <c r="D194" s="49" t="s">
        <v>8</v>
      </c>
      <c r="E194" s="119" t="s">
        <v>186</v>
      </c>
      <c r="F194" s="50" t="s">
        <v>108</v>
      </c>
      <c r="G194" s="19"/>
      <c r="H194" s="19"/>
      <c r="I194" s="19"/>
      <c r="J194" s="18"/>
      <c r="K194" s="18"/>
      <c r="L194" s="19"/>
      <c r="M194" s="18"/>
      <c r="N194" s="18"/>
      <c r="O194" s="56"/>
    </row>
    <row r="195" spans="1:15" s="4" customFormat="1" ht="12.75">
      <c r="A195" s="147" t="s">
        <v>109</v>
      </c>
      <c r="B195" s="48" t="s">
        <v>83</v>
      </c>
      <c r="C195" s="49" t="s">
        <v>11</v>
      </c>
      <c r="D195" s="49" t="s">
        <v>8</v>
      </c>
      <c r="E195" s="119" t="s">
        <v>186</v>
      </c>
      <c r="F195" s="50" t="s">
        <v>110</v>
      </c>
      <c r="G195" s="18">
        <f>G196</f>
        <v>0</v>
      </c>
      <c r="H195" s="18">
        <f>H196</f>
        <v>323200</v>
      </c>
      <c r="I195" s="18">
        <f>I196</f>
        <v>323200</v>
      </c>
      <c r="J195" s="18"/>
      <c r="K195" s="18"/>
      <c r="L195" s="18">
        <f>L196</f>
        <v>222700</v>
      </c>
      <c r="M195" s="18"/>
      <c r="N195" s="18"/>
      <c r="O195" s="56"/>
    </row>
    <row r="196" spans="1:15" s="4" customFormat="1" ht="67.5">
      <c r="A196" s="147" t="s">
        <v>183</v>
      </c>
      <c r="B196" s="48" t="s">
        <v>83</v>
      </c>
      <c r="C196" s="49" t="s">
        <v>11</v>
      </c>
      <c r="D196" s="49" t="s">
        <v>8</v>
      </c>
      <c r="E196" s="119" t="s">
        <v>186</v>
      </c>
      <c r="F196" s="50" t="s">
        <v>184</v>
      </c>
      <c r="G196" s="19">
        <v>0</v>
      </c>
      <c r="H196" s="19">
        <f>I196-G196</f>
        <v>323200</v>
      </c>
      <c r="I196" s="19">
        <v>323200</v>
      </c>
      <c r="J196" s="18"/>
      <c r="K196" s="18"/>
      <c r="L196" s="19">
        <v>222700</v>
      </c>
      <c r="M196" s="18"/>
      <c r="N196" s="18"/>
      <c r="O196" s="56"/>
    </row>
    <row r="197" spans="1:14" s="4" customFormat="1" ht="22.5" hidden="1">
      <c r="A197" s="147" t="s">
        <v>246</v>
      </c>
      <c r="B197" s="48" t="s">
        <v>83</v>
      </c>
      <c r="C197" s="49" t="s">
        <v>11</v>
      </c>
      <c r="D197" s="49" t="s">
        <v>8</v>
      </c>
      <c r="E197" s="119" t="s">
        <v>172</v>
      </c>
      <c r="F197" s="50"/>
      <c r="G197" s="18">
        <f aca="true" t="shared" si="37" ref="G197:H199">G198</f>
        <v>0</v>
      </c>
      <c r="H197" s="18">
        <f t="shared" si="37"/>
        <v>0</v>
      </c>
      <c r="I197" s="18">
        <f>I198</f>
        <v>0</v>
      </c>
      <c r="J197" s="18"/>
      <c r="K197" s="18"/>
      <c r="L197" s="18">
        <f>L198</f>
        <v>0</v>
      </c>
      <c r="M197" s="18"/>
      <c r="N197" s="18"/>
    </row>
    <row r="198" spans="1:14" s="4" customFormat="1" ht="48" customHeight="1" hidden="1">
      <c r="A198" s="147" t="s">
        <v>189</v>
      </c>
      <c r="B198" s="48" t="s">
        <v>83</v>
      </c>
      <c r="C198" s="49" t="s">
        <v>11</v>
      </c>
      <c r="D198" s="49" t="s">
        <v>8</v>
      </c>
      <c r="E198" s="119" t="s">
        <v>190</v>
      </c>
      <c r="F198" s="50"/>
      <c r="G198" s="18">
        <f t="shared" si="37"/>
        <v>0</v>
      </c>
      <c r="H198" s="18">
        <f t="shared" si="37"/>
        <v>0</v>
      </c>
      <c r="I198" s="18">
        <f>I199</f>
        <v>0</v>
      </c>
      <c r="J198" s="18"/>
      <c r="K198" s="18"/>
      <c r="L198" s="18">
        <f>L199</f>
        <v>0</v>
      </c>
      <c r="M198" s="18"/>
      <c r="N198" s="18"/>
    </row>
    <row r="199" spans="1:14" s="4" customFormat="1" ht="15" customHeight="1" hidden="1">
      <c r="A199" s="147" t="s">
        <v>109</v>
      </c>
      <c r="B199" s="48" t="s">
        <v>83</v>
      </c>
      <c r="C199" s="49" t="s">
        <v>11</v>
      </c>
      <c r="D199" s="49" t="s">
        <v>8</v>
      </c>
      <c r="E199" s="119" t="s">
        <v>190</v>
      </c>
      <c r="F199" s="50" t="s">
        <v>110</v>
      </c>
      <c r="G199" s="18">
        <f t="shared" si="37"/>
        <v>0</v>
      </c>
      <c r="H199" s="18">
        <f t="shared" si="37"/>
        <v>0</v>
      </c>
      <c r="I199" s="18">
        <f>I200</f>
        <v>0</v>
      </c>
      <c r="J199" s="18"/>
      <c r="K199" s="18"/>
      <c r="L199" s="18">
        <f>L200</f>
        <v>0</v>
      </c>
      <c r="M199" s="18"/>
      <c r="N199" s="18"/>
    </row>
    <row r="200" spans="1:14" s="4" customFormat="1" ht="67.5" hidden="1">
      <c r="A200" s="147" t="s">
        <v>183</v>
      </c>
      <c r="B200" s="48" t="s">
        <v>83</v>
      </c>
      <c r="C200" s="49" t="s">
        <v>11</v>
      </c>
      <c r="D200" s="49" t="s">
        <v>8</v>
      </c>
      <c r="E200" s="119" t="s">
        <v>190</v>
      </c>
      <c r="F200" s="50" t="s">
        <v>184</v>
      </c>
      <c r="G200" s="19">
        <v>0</v>
      </c>
      <c r="H200" s="19">
        <f>I200-G200</f>
        <v>0</v>
      </c>
      <c r="I200" s="19">
        <v>0</v>
      </c>
      <c r="J200" s="18"/>
      <c r="K200" s="18"/>
      <c r="L200" s="19">
        <v>0</v>
      </c>
      <c r="M200" s="18"/>
      <c r="N200" s="18"/>
    </row>
    <row r="201" spans="1:14" s="4" customFormat="1" ht="12.75" hidden="1">
      <c r="A201" s="152" t="s">
        <v>214</v>
      </c>
      <c r="B201" s="83" t="s">
        <v>83</v>
      </c>
      <c r="C201" s="87" t="s">
        <v>11</v>
      </c>
      <c r="D201" s="87" t="s">
        <v>9</v>
      </c>
      <c r="E201" s="122"/>
      <c r="F201" s="74"/>
      <c r="G201" s="27">
        <f aca="true" t="shared" si="38" ref="G201:I202">G202</f>
        <v>0</v>
      </c>
      <c r="H201" s="27">
        <f t="shared" si="38"/>
        <v>0</v>
      </c>
      <c r="I201" s="27">
        <f t="shared" si="38"/>
        <v>0</v>
      </c>
      <c r="J201" s="27"/>
      <c r="K201" s="27"/>
      <c r="L201" s="27">
        <f>L202</f>
        <v>0</v>
      </c>
      <c r="M201" s="27"/>
      <c r="N201" s="27"/>
    </row>
    <row r="202" spans="1:14" s="4" customFormat="1" ht="22.5" hidden="1">
      <c r="A202" s="147" t="s">
        <v>215</v>
      </c>
      <c r="B202" s="89" t="s">
        <v>83</v>
      </c>
      <c r="C202" s="90" t="s">
        <v>11</v>
      </c>
      <c r="D202" s="90" t="s">
        <v>9</v>
      </c>
      <c r="E202" s="168" t="s">
        <v>260</v>
      </c>
      <c r="F202" s="91"/>
      <c r="G202" s="28">
        <f t="shared" si="38"/>
        <v>0</v>
      </c>
      <c r="H202" s="28">
        <f t="shared" si="38"/>
        <v>0</v>
      </c>
      <c r="I202" s="28">
        <f t="shared" si="38"/>
        <v>0</v>
      </c>
      <c r="J202" s="28"/>
      <c r="K202" s="28"/>
      <c r="L202" s="28">
        <f>L203</f>
        <v>0</v>
      </c>
      <c r="M202" s="28"/>
      <c r="N202" s="28"/>
    </row>
    <row r="203" spans="1:14" s="4" customFormat="1" ht="22.5" hidden="1">
      <c r="A203" s="147" t="s">
        <v>216</v>
      </c>
      <c r="B203" s="48" t="s">
        <v>83</v>
      </c>
      <c r="C203" s="49" t="s">
        <v>11</v>
      </c>
      <c r="D203" s="49" t="s">
        <v>9</v>
      </c>
      <c r="E203" s="168" t="s">
        <v>261</v>
      </c>
      <c r="F203" s="50"/>
      <c r="G203" s="18">
        <f>G204+G207</f>
        <v>0</v>
      </c>
      <c r="H203" s="18">
        <f>H204+H207</f>
        <v>0</v>
      </c>
      <c r="I203" s="18">
        <f>I204+I207</f>
        <v>0</v>
      </c>
      <c r="J203" s="18"/>
      <c r="K203" s="18"/>
      <c r="L203" s="18">
        <f>L204+L207</f>
        <v>0</v>
      </c>
      <c r="M203" s="18"/>
      <c r="N203" s="18"/>
    </row>
    <row r="204" spans="1:14" s="4" customFormat="1" ht="33.75" hidden="1">
      <c r="A204" s="147" t="s">
        <v>126</v>
      </c>
      <c r="B204" s="48" t="s">
        <v>83</v>
      </c>
      <c r="C204" s="49" t="s">
        <v>11</v>
      </c>
      <c r="D204" s="49" t="s">
        <v>9</v>
      </c>
      <c r="E204" s="168" t="s">
        <v>217</v>
      </c>
      <c r="F204" s="50" t="s">
        <v>104</v>
      </c>
      <c r="G204" s="18">
        <f aca="true" t="shared" si="39" ref="G204:I205">G205</f>
        <v>0</v>
      </c>
      <c r="H204" s="18">
        <f t="shared" si="39"/>
        <v>0</v>
      </c>
      <c r="I204" s="18">
        <f t="shared" si="39"/>
        <v>0</v>
      </c>
      <c r="J204" s="18"/>
      <c r="K204" s="18"/>
      <c r="L204" s="18">
        <f>L205</f>
        <v>0</v>
      </c>
      <c r="M204" s="18"/>
      <c r="N204" s="18"/>
    </row>
    <row r="205" spans="1:14" s="4" customFormat="1" ht="33.75" hidden="1">
      <c r="A205" s="147" t="s">
        <v>105</v>
      </c>
      <c r="B205" s="48" t="s">
        <v>83</v>
      </c>
      <c r="C205" s="49" t="s">
        <v>11</v>
      </c>
      <c r="D205" s="49" t="s">
        <v>9</v>
      </c>
      <c r="E205" s="168" t="s">
        <v>217</v>
      </c>
      <c r="F205" s="50" t="s">
        <v>106</v>
      </c>
      <c r="G205" s="18">
        <f t="shared" si="39"/>
        <v>0</v>
      </c>
      <c r="H205" s="18">
        <f t="shared" si="39"/>
        <v>0</v>
      </c>
      <c r="I205" s="18">
        <f t="shared" si="39"/>
        <v>0</v>
      </c>
      <c r="J205" s="18"/>
      <c r="K205" s="18"/>
      <c r="L205" s="18">
        <f>L206</f>
        <v>0</v>
      </c>
      <c r="M205" s="18"/>
      <c r="N205" s="18"/>
    </row>
    <row r="206" spans="1:14" s="4" customFormat="1" ht="25.5" customHeight="1" hidden="1">
      <c r="A206" s="147" t="s">
        <v>124</v>
      </c>
      <c r="B206" s="48" t="s">
        <v>83</v>
      </c>
      <c r="C206" s="49" t="s">
        <v>11</v>
      </c>
      <c r="D206" s="49" t="s">
        <v>9</v>
      </c>
      <c r="E206" s="168" t="s">
        <v>217</v>
      </c>
      <c r="F206" s="50" t="s">
        <v>108</v>
      </c>
      <c r="G206" s="19"/>
      <c r="H206" s="19"/>
      <c r="I206" s="19"/>
      <c r="J206" s="18"/>
      <c r="K206" s="18"/>
      <c r="L206" s="19"/>
      <c r="M206" s="18"/>
      <c r="N206" s="18"/>
    </row>
    <row r="207" spans="1:14" s="4" customFormat="1" ht="12.75" hidden="1">
      <c r="A207" s="147" t="s">
        <v>109</v>
      </c>
      <c r="B207" s="48" t="s">
        <v>83</v>
      </c>
      <c r="C207" s="49" t="s">
        <v>11</v>
      </c>
      <c r="D207" s="49" t="s">
        <v>9</v>
      </c>
      <c r="E207" s="168" t="s">
        <v>261</v>
      </c>
      <c r="F207" s="50" t="s">
        <v>110</v>
      </c>
      <c r="G207" s="18">
        <f>G208</f>
        <v>0</v>
      </c>
      <c r="H207" s="18">
        <f>H208</f>
        <v>0</v>
      </c>
      <c r="I207" s="18">
        <f>I208</f>
        <v>0</v>
      </c>
      <c r="J207" s="18"/>
      <c r="K207" s="18"/>
      <c r="L207" s="18">
        <f>L208</f>
        <v>0</v>
      </c>
      <c r="M207" s="18"/>
      <c r="N207" s="18"/>
    </row>
    <row r="208" spans="1:15" s="4" customFormat="1" ht="67.5" hidden="1">
      <c r="A208" s="147" t="s">
        <v>183</v>
      </c>
      <c r="B208" s="48" t="s">
        <v>83</v>
      </c>
      <c r="C208" s="49" t="s">
        <v>11</v>
      </c>
      <c r="D208" s="49" t="s">
        <v>9</v>
      </c>
      <c r="E208" s="168" t="s">
        <v>261</v>
      </c>
      <c r="F208" s="50" t="s">
        <v>184</v>
      </c>
      <c r="G208" s="19">
        <v>0</v>
      </c>
      <c r="H208" s="19">
        <f>I208-G208</f>
        <v>0</v>
      </c>
      <c r="I208" s="19">
        <v>0</v>
      </c>
      <c r="J208" s="18"/>
      <c r="K208" s="18"/>
      <c r="L208" s="19">
        <v>0</v>
      </c>
      <c r="M208" s="18"/>
      <c r="N208" s="18"/>
      <c r="O208" s="44" t="s">
        <v>264</v>
      </c>
    </row>
    <row r="209" spans="1:14" s="4" customFormat="1" ht="12.75">
      <c r="A209" s="152" t="s">
        <v>36</v>
      </c>
      <c r="B209" s="83" t="s">
        <v>83</v>
      </c>
      <c r="C209" s="87" t="s">
        <v>11</v>
      </c>
      <c r="D209" s="87" t="s">
        <v>24</v>
      </c>
      <c r="E209" s="122"/>
      <c r="F209" s="74"/>
      <c r="G209" s="27">
        <f>G218+G210+G235</f>
        <v>2060600</v>
      </c>
      <c r="H209" s="27">
        <f>H218+H210+H235</f>
        <v>-136600</v>
      </c>
      <c r="I209" s="27">
        <f>I218+I210+I235</f>
        <v>1924000</v>
      </c>
      <c r="J209" s="27"/>
      <c r="K209" s="27"/>
      <c r="L209" s="27">
        <f>L218+L210+L235</f>
        <v>1996100</v>
      </c>
      <c r="M209" s="27"/>
      <c r="N209" s="27"/>
    </row>
    <row r="210" spans="1:14" s="4" customFormat="1" ht="22.5" hidden="1">
      <c r="A210" s="147" t="s">
        <v>132</v>
      </c>
      <c r="B210" s="89" t="s">
        <v>83</v>
      </c>
      <c r="C210" s="90" t="s">
        <v>11</v>
      </c>
      <c r="D210" s="90" t="s">
        <v>24</v>
      </c>
      <c r="E210" s="132" t="s">
        <v>133</v>
      </c>
      <c r="F210" s="91"/>
      <c r="G210" s="28">
        <f>G211+G216</f>
        <v>0</v>
      </c>
      <c r="H210" s="28">
        <f>H211+H216</f>
        <v>0</v>
      </c>
      <c r="I210" s="28">
        <f>I211+I216</f>
        <v>0</v>
      </c>
      <c r="J210" s="28"/>
      <c r="K210" s="28"/>
      <c r="L210" s="28">
        <f>L211+L216</f>
        <v>0</v>
      </c>
      <c r="M210" s="28"/>
      <c r="N210" s="28"/>
    </row>
    <row r="211" spans="1:14" s="4" customFormat="1" ht="22.5" hidden="1">
      <c r="A211" s="147" t="s">
        <v>185</v>
      </c>
      <c r="B211" s="48" t="s">
        <v>83</v>
      </c>
      <c r="C211" s="49" t="s">
        <v>11</v>
      </c>
      <c r="D211" s="49" t="s">
        <v>24</v>
      </c>
      <c r="E211" s="119" t="s">
        <v>186</v>
      </c>
      <c r="F211" s="50"/>
      <c r="G211" s="18">
        <f aca="true" t="shared" si="40" ref="G211:I212">G212</f>
        <v>0</v>
      </c>
      <c r="H211" s="18">
        <f t="shared" si="40"/>
        <v>0</v>
      </c>
      <c r="I211" s="18">
        <f t="shared" si="40"/>
        <v>0</v>
      </c>
      <c r="J211" s="18"/>
      <c r="K211" s="18"/>
      <c r="L211" s="18">
        <f>L212</f>
        <v>0</v>
      </c>
      <c r="M211" s="18"/>
      <c r="N211" s="18"/>
    </row>
    <row r="212" spans="1:14" s="4" customFormat="1" ht="33.75" hidden="1">
      <c r="A212" s="147" t="s">
        <v>126</v>
      </c>
      <c r="B212" s="48" t="s">
        <v>83</v>
      </c>
      <c r="C212" s="49" t="s">
        <v>11</v>
      </c>
      <c r="D212" s="49" t="s">
        <v>24</v>
      </c>
      <c r="E212" s="119" t="s">
        <v>186</v>
      </c>
      <c r="F212" s="50" t="s">
        <v>104</v>
      </c>
      <c r="G212" s="18">
        <f t="shared" si="40"/>
        <v>0</v>
      </c>
      <c r="H212" s="18">
        <f t="shared" si="40"/>
        <v>0</v>
      </c>
      <c r="I212" s="18">
        <f t="shared" si="40"/>
        <v>0</v>
      </c>
      <c r="J212" s="18"/>
      <c r="K212" s="18"/>
      <c r="L212" s="18">
        <f>L213</f>
        <v>0</v>
      </c>
      <c r="M212" s="18"/>
      <c r="N212" s="18"/>
    </row>
    <row r="213" spans="1:14" s="4" customFormat="1" ht="33.75" hidden="1">
      <c r="A213" s="147" t="s">
        <v>105</v>
      </c>
      <c r="B213" s="48" t="s">
        <v>83</v>
      </c>
      <c r="C213" s="49" t="s">
        <v>11</v>
      </c>
      <c r="D213" s="49" t="s">
        <v>24</v>
      </c>
      <c r="E213" s="119" t="s">
        <v>186</v>
      </c>
      <c r="F213" s="50" t="s">
        <v>106</v>
      </c>
      <c r="G213" s="18">
        <f>G214+G215</f>
        <v>0</v>
      </c>
      <c r="H213" s="18">
        <f>H214+H215</f>
        <v>0</v>
      </c>
      <c r="I213" s="18">
        <f>I214+I215</f>
        <v>0</v>
      </c>
      <c r="J213" s="18"/>
      <c r="K213" s="18"/>
      <c r="L213" s="18">
        <f>L214+L215</f>
        <v>0</v>
      </c>
      <c r="M213" s="18"/>
      <c r="N213" s="18"/>
    </row>
    <row r="214" spans="1:14" s="4" customFormat="1" ht="25.5" customHeight="1" hidden="1">
      <c r="A214" s="147" t="s">
        <v>187</v>
      </c>
      <c r="B214" s="48" t="s">
        <v>83</v>
      </c>
      <c r="C214" s="49" t="s">
        <v>11</v>
      </c>
      <c r="D214" s="49" t="s">
        <v>24</v>
      </c>
      <c r="E214" s="119" t="s">
        <v>186</v>
      </c>
      <c r="F214" s="50" t="s">
        <v>188</v>
      </c>
      <c r="G214" s="19"/>
      <c r="H214" s="19"/>
      <c r="I214" s="19"/>
      <c r="J214" s="18"/>
      <c r="K214" s="18"/>
      <c r="L214" s="19"/>
      <c r="M214" s="18"/>
      <c r="N214" s="18"/>
    </row>
    <row r="215" spans="1:14" s="4" customFormat="1" ht="33.75" hidden="1">
      <c r="A215" s="147" t="s">
        <v>124</v>
      </c>
      <c r="B215" s="48" t="s">
        <v>83</v>
      </c>
      <c r="C215" s="49" t="s">
        <v>11</v>
      </c>
      <c r="D215" s="49" t="s">
        <v>24</v>
      </c>
      <c r="E215" s="119" t="s">
        <v>186</v>
      </c>
      <c r="F215" s="50" t="s">
        <v>108</v>
      </c>
      <c r="G215" s="19"/>
      <c r="H215" s="19"/>
      <c r="I215" s="19"/>
      <c r="J215" s="18"/>
      <c r="K215" s="18"/>
      <c r="L215" s="19"/>
      <c r="M215" s="18"/>
      <c r="N215" s="18"/>
    </row>
    <row r="216" spans="1:14" s="4" customFormat="1" ht="12.75" hidden="1">
      <c r="A216" s="155"/>
      <c r="B216" s="93" t="s">
        <v>83</v>
      </c>
      <c r="C216" s="94" t="s">
        <v>11</v>
      </c>
      <c r="D216" s="94" t="s">
        <v>24</v>
      </c>
      <c r="E216" s="133" t="s">
        <v>186</v>
      </c>
      <c r="F216" s="86" t="s">
        <v>110</v>
      </c>
      <c r="G216" s="18">
        <f>G217</f>
        <v>0</v>
      </c>
      <c r="H216" s="18">
        <f>H217</f>
        <v>0</v>
      </c>
      <c r="I216" s="18">
        <f>I217</f>
        <v>0</v>
      </c>
      <c r="J216" s="18"/>
      <c r="K216" s="54"/>
      <c r="L216" s="18">
        <f>L217</f>
        <v>0</v>
      </c>
      <c r="M216" s="18"/>
      <c r="N216" s="54"/>
    </row>
    <row r="217" spans="1:14" s="4" customFormat="1" ht="25.5" customHeight="1" hidden="1">
      <c r="A217" s="155"/>
      <c r="B217" s="93" t="s">
        <v>83</v>
      </c>
      <c r="C217" s="94" t="s">
        <v>11</v>
      </c>
      <c r="D217" s="94" t="s">
        <v>24</v>
      </c>
      <c r="E217" s="133" t="s">
        <v>186</v>
      </c>
      <c r="F217" s="86" t="s">
        <v>184</v>
      </c>
      <c r="G217" s="19"/>
      <c r="H217" s="19"/>
      <c r="I217" s="19"/>
      <c r="J217" s="18"/>
      <c r="K217" s="54"/>
      <c r="L217" s="19"/>
      <c r="M217" s="18"/>
      <c r="N217" s="54"/>
    </row>
    <row r="218" spans="1:14" s="4" customFormat="1" ht="12.75">
      <c r="A218" s="147" t="s">
        <v>36</v>
      </c>
      <c r="B218" s="48" t="s">
        <v>83</v>
      </c>
      <c r="C218" s="49" t="s">
        <v>11</v>
      </c>
      <c r="D218" s="49" t="s">
        <v>24</v>
      </c>
      <c r="E218" s="129" t="s">
        <v>37</v>
      </c>
      <c r="F218" s="71"/>
      <c r="G218" s="18">
        <f>G219+G223+G227+G231</f>
        <v>2060600</v>
      </c>
      <c r="H218" s="18">
        <f>H219+H223+H227+H231</f>
        <v>-136600</v>
      </c>
      <c r="I218" s="18">
        <f>I219+I223+I227+I231</f>
        <v>1924000</v>
      </c>
      <c r="J218" s="18"/>
      <c r="K218" s="18"/>
      <c r="L218" s="18">
        <f>L219+L223+L227+L231</f>
        <v>1996100</v>
      </c>
      <c r="M218" s="18"/>
      <c r="N218" s="18"/>
    </row>
    <row r="219" spans="1:14" s="4" customFormat="1" ht="12.75">
      <c r="A219" s="147" t="s">
        <v>38</v>
      </c>
      <c r="B219" s="79" t="s">
        <v>83</v>
      </c>
      <c r="C219" s="80" t="s">
        <v>11</v>
      </c>
      <c r="D219" s="80" t="s">
        <v>24</v>
      </c>
      <c r="E219" s="134" t="s">
        <v>39</v>
      </c>
      <c r="F219" s="81"/>
      <c r="G219" s="30">
        <f aca="true" t="shared" si="41" ref="G219:H221">G220</f>
        <v>1412800</v>
      </c>
      <c r="H219" s="30">
        <f t="shared" si="41"/>
        <v>-77800</v>
      </c>
      <c r="I219" s="30">
        <f>I220</f>
        <v>1335000</v>
      </c>
      <c r="J219" s="30"/>
      <c r="K219" s="30"/>
      <c r="L219" s="30">
        <f>L220</f>
        <v>1370000</v>
      </c>
      <c r="M219" s="30"/>
      <c r="N219" s="30"/>
    </row>
    <row r="220" spans="1:14" s="4" customFormat="1" ht="22.5">
      <c r="A220" s="148" t="s">
        <v>248</v>
      </c>
      <c r="B220" s="48" t="s">
        <v>83</v>
      </c>
      <c r="C220" s="49" t="s">
        <v>11</v>
      </c>
      <c r="D220" s="49" t="s">
        <v>24</v>
      </c>
      <c r="E220" s="129" t="s">
        <v>39</v>
      </c>
      <c r="F220" s="50" t="s">
        <v>104</v>
      </c>
      <c r="G220" s="18">
        <f t="shared" si="41"/>
        <v>1412800</v>
      </c>
      <c r="H220" s="18">
        <f t="shared" si="41"/>
        <v>-77800</v>
      </c>
      <c r="I220" s="18">
        <f>I221</f>
        <v>1335000</v>
      </c>
      <c r="J220" s="18"/>
      <c r="K220" s="18"/>
      <c r="L220" s="18">
        <f>L221</f>
        <v>1370000</v>
      </c>
      <c r="M220" s="18"/>
      <c r="N220" s="18"/>
    </row>
    <row r="221" spans="1:14" s="4" customFormat="1" ht="33.75">
      <c r="A221" s="147" t="s">
        <v>105</v>
      </c>
      <c r="B221" s="48" t="s">
        <v>83</v>
      </c>
      <c r="C221" s="49" t="s">
        <v>11</v>
      </c>
      <c r="D221" s="49" t="s">
        <v>24</v>
      </c>
      <c r="E221" s="129" t="s">
        <v>39</v>
      </c>
      <c r="F221" s="50" t="s">
        <v>106</v>
      </c>
      <c r="G221" s="18">
        <f t="shared" si="41"/>
        <v>1412800</v>
      </c>
      <c r="H221" s="18">
        <f t="shared" si="41"/>
        <v>-77800</v>
      </c>
      <c r="I221" s="18">
        <f>I222</f>
        <v>1335000</v>
      </c>
      <c r="J221" s="18"/>
      <c r="K221" s="18"/>
      <c r="L221" s="18">
        <f>L222</f>
        <v>1370000</v>
      </c>
      <c r="M221" s="18"/>
      <c r="N221" s="18"/>
    </row>
    <row r="222" spans="1:14" s="4" customFormat="1" ht="33.75">
      <c r="A222" s="147" t="s">
        <v>107</v>
      </c>
      <c r="B222" s="48" t="s">
        <v>83</v>
      </c>
      <c r="C222" s="49" t="s">
        <v>11</v>
      </c>
      <c r="D222" s="49" t="s">
        <v>24</v>
      </c>
      <c r="E222" s="129" t="s">
        <v>39</v>
      </c>
      <c r="F222" s="50" t="s">
        <v>108</v>
      </c>
      <c r="G222" s="19">
        <v>1412800</v>
      </c>
      <c r="H222" s="19">
        <f>I222-G222</f>
        <v>-77800</v>
      </c>
      <c r="I222" s="19">
        <v>1335000</v>
      </c>
      <c r="J222" s="18"/>
      <c r="K222" s="18"/>
      <c r="L222" s="19">
        <v>1370000</v>
      </c>
      <c r="M222" s="18"/>
      <c r="N222" s="18"/>
    </row>
    <row r="223" spans="1:14" s="4" customFormat="1" ht="12.75">
      <c r="A223" s="147" t="s">
        <v>99</v>
      </c>
      <c r="B223" s="79" t="s">
        <v>83</v>
      </c>
      <c r="C223" s="80" t="s">
        <v>11</v>
      </c>
      <c r="D223" s="80" t="s">
        <v>24</v>
      </c>
      <c r="E223" s="134" t="s">
        <v>100</v>
      </c>
      <c r="F223" s="81"/>
      <c r="G223" s="30">
        <f aca="true" t="shared" si="42" ref="G223:H225">G224</f>
        <v>49400</v>
      </c>
      <c r="H223" s="30">
        <f t="shared" si="42"/>
        <v>-48300</v>
      </c>
      <c r="I223" s="30">
        <f>I224</f>
        <v>1100</v>
      </c>
      <c r="J223" s="30"/>
      <c r="K223" s="30"/>
      <c r="L223" s="30">
        <f>L224</f>
        <v>1100</v>
      </c>
      <c r="M223" s="30"/>
      <c r="N223" s="30"/>
    </row>
    <row r="224" spans="1:14" s="4" customFormat="1" ht="22.5">
      <c r="A224" s="148" t="s">
        <v>248</v>
      </c>
      <c r="B224" s="48" t="s">
        <v>83</v>
      </c>
      <c r="C224" s="49" t="s">
        <v>11</v>
      </c>
      <c r="D224" s="49" t="s">
        <v>24</v>
      </c>
      <c r="E224" s="129" t="s">
        <v>100</v>
      </c>
      <c r="F224" s="50" t="s">
        <v>104</v>
      </c>
      <c r="G224" s="18">
        <f t="shared" si="42"/>
        <v>49400</v>
      </c>
      <c r="H224" s="18">
        <f t="shared" si="42"/>
        <v>-48300</v>
      </c>
      <c r="I224" s="18">
        <f>I225</f>
        <v>1100</v>
      </c>
      <c r="J224" s="18"/>
      <c r="K224" s="18"/>
      <c r="L224" s="18">
        <f>L225</f>
        <v>1100</v>
      </c>
      <c r="M224" s="18"/>
      <c r="N224" s="18"/>
    </row>
    <row r="225" spans="1:14" s="4" customFormat="1" ht="33.75">
      <c r="A225" s="147" t="s">
        <v>105</v>
      </c>
      <c r="B225" s="48" t="s">
        <v>83</v>
      </c>
      <c r="C225" s="49" t="s">
        <v>11</v>
      </c>
      <c r="D225" s="49" t="s">
        <v>24</v>
      </c>
      <c r="E225" s="129" t="s">
        <v>100</v>
      </c>
      <c r="F225" s="50" t="s">
        <v>106</v>
      </c>
      <c r="G225" s="18">
        <f t="shared" si="42"/>
        <v>49400</v>
      </c>
      <c r="H225" s="18">
        <f t="shared" si="42"/>
        <v>-48300</v>
      </c>
      <c r="I225" s="18">
        <f>I226</f>
        <v>1100</v>
      </c>
      <c r="J225" s="18"/>
      <c r="K225" s="18"/>
      <c r="L225" s="18">
        <f>L226</f>
        <v>1100</v>
      </c>
      <c r="M225" s="18"/>
      <c r="N225" s="18"/>
    </row>
    <row r="226" spans="1:14" s="4" customFormat="1" ht="33.75">
      <c r="A226" s="147" t="s">
        <v>107</v>
      </c>
      <c r="B226" s="48" t="s">
        <v>83</v>
      </c>
      <c r="C226" s="49" t="s">
        <v>11</v>
      </c>
      <c r="D226" s="49" t="s">
        <v>24</v>
      </c>
      <c r="E226" s="129" t="s">
        <v>100</v>
      </c>
      <c r="F226" s="50" t="s">
        <v>108</v>
      </c>
      <c r="G226" s="19">
        <v>49400</v>
      </c>
      <c r="H226" s="19">
        <f>I226-G226</f>
        <v>-48300</v>
      </c>
      <c r="I226" s="19">
        <v>1100</v>
      </c>
      <c r="J226" s="18"/>
      <c r="K226" s="18"/>
      <c r="L226" s="19">
        <v>1100</v>
      </c>
      <c r="M226" s="18"/>
      <c r="N226" s="18"/>
    </row>
    <row r="227" spans="1:14" s="4" customFormat="1" ht="22.5">
      <c r="A227" s="147" t="s">
        <v>54</v>
      </c>
      <c r="B227" s="79" t="s">
        <v>83</v>
      </c>
      <c r="C227" s="80" t="s">
        <v>11</v>
      </c>
      <c r="D227" s="80" t="s">
        <v>24</v>
      </c>
      <c r="E227" s="134" t="s">
        <v>55</v>
      </c>
      <c r="F227" s="81"/>
      <c r="G227" s="30">
        <f aca="true" t="shared" si="43" ref="G227:H229">G228</f>
        <v>111200</v>
      </c>
      <c r="H227" s="30">
        <f t="shared" si="43"/>
        <v>-16600</v>
      </c>
      <c r="I227" s="30">
        <f>I228</f>
        <v>94600</v>
      </c>
      <c r="J227" s="30"/>
      <c r="K227" s="30"/>
      <c r="L227" s="30">
        <f>L228</f>
        <v>97100</v>
      </c>
      <c r="M227" s="30"/>
      <c r="N227" s="30"/>
    </row>
    <row r="228" spans="1:14" s="4" customFormat="1" ht="22.5">
      <c r="A228" s="148" t="s">
        <v>248</v>
      </c>
      <c r="B228" s="48" t="s">
        <v>83</v>
      </c>
      <c r="C228" s="49" t="s">
        <v>11</v>
      </c>
      <c r="D228" s="49" t="s">
        <v>24</v>
      </c>
      <c r="E228" s="129" t="s">
        <v>55</v>
      </c>
      <c r="F228" s="50" t="s">
        <v>104</v>
      </c>
      <c r="G228" s="18">
        <f t="shared" si="43"/>
        <v>111200</v>
      </c>
      <c r="H228" s="18">
        <f t="shared" si="43"/>
        <v>-16600</v>
      </c>
      <c r="I228" s="18">
        <f>I229</f>
        <v>94600</v>
      </c>
      <c r="J228" s="18"/>
      <c r="K228" s="18"/>
      <c r="L228" s="18">
        <f>L229</f>
        <v>97100</v>
      </c>
      <c r="M228" s="18"/>
      <c r="N228" s="18"/>
    </row>
    <row r="229" spans="1:14" s="4" customFormat="1" ht="33.75">
      <c r="A229" s="147" t="s">
        <v>105</v>
      </c>
      <c r="B229" s="48" t="s">
        <v>83</v>
      </c>
      <c r="C229" s="49" t="s">
        <v>11</v>
      </c>
      <c r="D229" s="49" t="s">
        <v>24</v>
      </c>
      <c r="E229" s="129" t="s">
        <v>55</v>
      </c>
      <c r="F229" s="50" t="s">
        <v>106</v>
      </c>
      <c r="G229" s="18">
        <f t="shared" si="43"/>
        <v>111200</v>
      </c>
      <c r="H229" s="18">
        <f t="shared" si="43"/>
        <v>-16600</v>
      </c>
      <c r="I229" s="18">
        <f>I230</f>
        <v>94600</v>
      </c>
      <c r="J229" s="18"/>
      <c r="K229" s="18"/>
      <c r="L229" s="18">
        <f>L230</f>
        <v>97100</v>
      </c>
      <c r="M229" s="18"/>
      <c r="N229" s="18"/>
    </row>
    <row r="230" spans="1:14" s="4" customFormat="1" ht="33.75">
      <c r="A230" s="147" t="s">
        <v>107</v>
      </c>
      <c r="B230" s="48" t="s">
        <v>83</v>
      </c>
      <c r="C230" s="49" t="s">
        <v>11</v>
      </c>
      <c r="D230" s="49" t="s">
        <v>24</v>
      </c>
      <c r="E230" s="129" t="s">
        <v>55</v>
      </c>
      <c r="F230" s="50" t="s">
        <v>108</v>
      </c>
      <c r="G230" s="19">
        <v>111200</v>
      </c>
      <c r="H230" s="19">
        <f>I230-G230</f>
        <v>-16600</v>
      </c>
      <c r="I230" s="19">
        <v>94600</v>
      </c>
      <c r="J230" s="18"/>
      <c r="K230" s="18"/>
      <c r="L230" s="19">
        <v>97100</v>
      </c>
      <c r="M230" s="18"/>
      <c r="N230" s="18"/>
    </row>
    <row r="231" spans="1:14" s="4" customFormat="1" ht="33.75">
      <c r="A231" s="147" t="s">
        <v>40</v>
      </c>
      <c r="B231" s="79" t="s">
        <v>83</v>
      </c>
      <c r="C231" s="80" t="s">
        <v>11</v>
      </c>
      <c r="D231" s="80" t="s">
        <v>24</v>
      </c>
      <c r="E231" s="134" t="s">
        <v>41</v>
      </c>
      <c r="F231" s="81"/>
      <c r="G231" s="30">
        <f aca="true" t="shared" si="44" ref="G231:H233">G232</f>
        <v>487200</v>
      </c>
      <c r="H231" s="30">
        <f t="shared" si="44"/>
        <v>6100</v>
      </c>
      <c r="I231" s="30">
        <f>I232</f>
        <v>493300</v>
      </c>
      <c r="J231" s="30"/>
      <c r="K231" s="30"/>
      <c r="L231" s="30">
        <f>L232</f>
        <v>527900</v>
      </c>
      <c r="M231" s="30"/>
      <c r="N231" s="30"/>
    </row>
    <row r="232" spans="1:14" s="4" customFormat="1" ht="22.5">
      <c r="A232" s="148" t="s">
        <v>248</v>
      </c>
      <c r="B232" s="48" t="s">
        <v>83</v>
      </c>
      <c r="C232" s="49" t="s">
        <v>11</v>
      </c>
      <c r="D232" s="49" t="s">
        <v>24</v>
      </c>
      <c r="E232" s="129" t="s">
        <v>41</v>
      </c>
      <c r="F232" s="50" t="s">
        <v>104</v>
      </c>
      <c r="G232" s="18">
        <f t="shared" si="44"/>
        <v>487200</v>
      </c>
      <c r="H232" s="18">
        <f t="shared" si="44"/>
        <v>6100</v>
      </c>
      <c r="I232" s="18">
        <f>I233</f>
        <v>493300</v>
      </c>
      <c r="J232" s="18"/>
      <c r="K232" s="18"/>
      <c r="L232" s="18">
        <f>L233</f>
        <v>527900</v>
      </c>
      <c r="M232" s="18"/>
      <c r="N232" s="18"/>
    </row>
    <row r="233" spans="1:14" s="4" customFormat="1" ht="33.75">
      <c r="A233" s="147" t="s">
        <v>105</v>
      </c>
      <c r="B233" s="48" t="s">
        <v>83</v>
      </c>
      <c r="C233" s="49" t="s">
        <v>11</v>
      </c>
      <c r="D233" s="49" t="s">
        <v>24</v>
      </c>
      <c r="E233" s="129" t="s">
        <v>41</v>
      </c>
      <c r="F233" s="50" t="s">
        <v>106</v>
      </c>
      <c r="G233" s="18">
        <f t="shared" si="44"/>
        <v>487200</v>
      </c>
      <c r="H233" s="18">
        <f t="shared" si="44"/>
        <v>6100</v>
      </c>
      <c r="I233" s="18">
        <f>I234</f>
        <v>493300</v>
      </c>
      <c r="J233" s="18"/>
      <c r="K233" s="18"/>
      <c r="L233" s="18">
        <f>L234</f>
        <v>527900</v>
      </c>
      <c r="M233" s="18"/>
      <c r="N233" s="18"/>
    </row>
    <row r="234" spans="1:14" s="4" customFormat="1" ht="33.75">
      <c r="A234" s="147" t="s">
        <v>107</v>
      </c>
      <c r="B234" s="48" t="s">
        <v>83</v>
      </c>
      <c r="C234" s="49" t="s">
        <v>11</v>
      </c>
      <c r="D234" s="49" t="s">
        <v>24</v>
      </c>
      <c r="E234" s="129" t="s">
        <v>41</v>
      </c>
      <c r="F234" s="50" t="s">
        <v>108</v>
      </c>
      <c r="G234" s="19">
        <v>487200</v>
      </c>
      <c r="H234" s="19">
        <f>I234-G234</f>
        <v>6100</v>
      </c>
      <c r="I234" s="19">
        <v>493300</v>
      </c>
      <c r="J234" s="18"/>
      <c r="K234" s="18"/>
      <c r="L234" s="19">
        <f>506300+21600</f>
        <v>527900</v>
      </c>
      <c r="M234" s="18"/>
      <c r="N234" s="18"/>
    </row>
    <row r="235" spans="1:14" s="4" customFormat="1" ht="22.5" hidden="1">
      <c r="A235" s="147" t="s">
        <v>246</v>
      </c>
      <c r="B235" s="79" t="s">
        <v>83</v>
      </c>
      <c r="C235" s="80" t="s">
        <v>11</v>
      </c>
      <c r="D235" s="80" t="s">
        <v>24</v>
      </c>
      <c r="E235" s="134" t="s">
        <v>172</v>
      </c>
      <c r="F235" s="81"/>
      <c r="G235" s="30">
        <f aca="true" t="shared" si="45" ref="G235:H238">G236</f>
        <v>0</v>
      </c>
      <c r="H235" s="30">
        <f t="shared" si="45"/>
        <v>0</v>
      </c>
      <c r="I235" s="30">
        <f>I236</f>
        <v>0</v>
      </c>
      <c r="J235" s="30"/>
      <c r="K235" s="30"/>
      <c r="L235" s="30">
        <f>L236</f>
        <v>0</v>
      </c>
      <c r="M235" s="30"/>
      <c r="N235" s="30"/>
    </row>
    <row r="236" spans="1:14" s="4" customFormat="1" ht="45" hidden="1">
      <c r="A236" s="147" t="s">
        <v>240</v>
      </c>
      <c r="B236" s="48" t="s">
        <v>83</v>
      </c>
      <c r="C236" s="49" t="s">
        <v>11</v>
      </c>
      <c r="D236" s="49" t="s">
        <v>24</v>
      </c>
      <c r="E236" s="129" t="s">
        <v>190</v>
      </c>
      <c r="F236" s="50"/>
      <c r="G236" s="18">
        <f t="shared" si="45"/>
        <v>0</v>
      </c>
      <c r="H236" s="18">
        <f t="shared" si="45"/>
        <v>0</v>
      </c>
      <c r="I236" s="18">
        <f>I237</f>
        <v>0</v>
      </c>
      <c r="J236" s="18"/>
      <c r="K236" s="18"/>
      <c r="L236" s="18">
        <f>L237</f>
        <v>0</v>
      </c>
      <c r="M236" s="18"/>
      <c r="N236" s="18"/>
    </row>
    <row r="237" spans="1:14" s="4" customFormat="1" ht="22.5" hidden="1">
      <c r="A237" s="148" t="s">
        <v>248</v>
      </c>
      <c r="B237" s="48" t="s">
        <v>83</v>
      </c>
      <c r="C237" s="49" t="s">
        <v>11</v>
      </c>
      <c r="D237" s="49" t="s">
        <v>24</v>
      </c>
      <c r="E237" s="129" t="s">
        <v>190</v>
      </c>
      <c r="F237" s="50" t="s">
        <v>104</v>
      </c>
      <c r="G237" s="18">
        <f t="shared" si="45"/>
        <v>0</v>
      </c>
      <c r="H237" s="18">
        <f t="shared" si="45"/>
        <v>0</v>
      </c>
      <c r="I237" s="18">
        <f>I238</f>
        <v>0</v>
      </c>
      <c r="J237" s="18"/>
      <c r="K237" s="18"/>
      <c r="L237" s="18">
        <f>L238</f>
        <v>0</v>
      </c>
      <c r="M237" s="18"/>
      <c r="N237" s="18"/>
    </row>
    <row r="238" spans="1:14" s="4" customFormat="1" ht="33.75" hidden="1">
      <c r="A238" s="147" t="s">
        <v>105</v>
      </c>
      <c r="B238" s="48" t="s">
        <v>83</v>
      </c>
      <c r="C238" s="49" t="s">
        <v>11</v>
      </c>
      <c r="D238" s="49" t="s">
        <v>24</v>
      </c>
      <c r="E238" s="129" t="s">
        <v>190</v>
      </c>
      <c r="F238" s="50" t="s">
        <v>106</v>
      </c>
      <c r="G238" s="18">
        <f t="shared" si="45"/>
        <v>0</v>
      </c>
      <c r="H238" s="18">
        <f t="shared" si="45"/>
        <v>0</v>
      </c>
      <c r="I238" s="18">
        <f>I239</f>
        <v>0</v>
      </c>
      <c r="J238" s="18"/>
      <c r="K238" s="18"/>
      <c r="L238" s="18">
        <f>L239</f>
        <v>0</v>
      </c>
      <c r="M238" s="18"/>
      <c r="N238" s="18"/>
    </row>
    <row r="239" spans="1:14" s="4" customFormat="1" ht="33.75" hidden="1">
      <c r="A239" s="147" t="s">
        <v>107</v>
      </c>
      <c r="B239" s="48" t="s">
        <v>83</v>
      </c>
      <c r="C239" s="49" t="s">
        <v>11</v>
      </c>
      <c r="D239" s="49" t="s">
        <v>24</v>
      </c>
      <c r="E239" s="129" t="s">
        <v>190</v>
      </c>
      <c r="F239" s="50" t="s">
        <v>108</v>
      </c>
      <c r="G239" s="19">
        <v>0</v>
      </c>
      <c r="H239" s="19">
        <f>I239-G239</f>
        <v>0</v>
      </c>
      <c r="I239" s="19">
        <f>21000-21000</f>
        <v>0</v>
      </c>
      <c r="J239" s="18"/>
      <c r="K239" s="18"/>
      <c r="L239" s="19">
        <f>21600-21600</f>
        <v>0</v>
      </c>
      <c r="M239" s="18"/>
      <c r="N239" s="18"/>
    </row>
    <row r="240" spans="1:14" s="4" customFormat="1" ht="12.75" hidden="1">
      <c r="A240" s="156" t="s">
        <v>222</v>
      </c>
      <c r="B240" s="95" t="s">
        <v>83</v>
      </c>
      <c r="C240" s="95" t="s">
        <v>66</v>
      </c>
      <c r="D240" s="95"/>
      <c r="E240" s="135"/>
      <c r="F240" s="96"/>
      <c r="G240" s="31">
        <f>G241</f>
        <v>0</v>
      </c>
      <c r="H240" s="31">
        <f>H241</f>
        <v>0</v>
      </c>
      <c r="I240" s="31">
        <f>I241</f>
        <v>0</v>
      </c>
      <c r="J240" s="28"/>
      <c r="K240" s="28"/>
      <c r="L240" s="31">
        <f>L241</f>
        <v>0</v>
      </c>
      <c r="M240" s="28"/>
      <c r="N240" s="28"/>
    </row>
    <row r="241" spans="1:14" s="4" customFormat="1" ht="22.5" hidden="1">
      <c r="A241" s="147" t="s">
        <v>223</v>
      </c>
      <c r="B241" s="45" t="s">
        <v>83</v>
      </c>
      <c r="C241" s="45" t="s">
        <v>66</v>
      </c>
      <c r="D241" s="45" t="s">
        <v>66</v>
      </c>
      <c r="E241" s="136"/>
      <c r="F241" s="46"/>
      <c r="G241" s="25">
        <f>G242+G244</f>
        <v>0</v>
      </c>
      <c r="H241" s="25">
        <f>H242+H244</f>
        <v>0</v>
      </c>
      <c r="I241" s="25">
        <f>I242+I244</f>
        <v>0</v>
      </c>
      <c r="J241" s="18"/>
      <c r="K241" s="18"/>
      <c r="L241" s="25">
        <f>L242+L244</f>
        <v>0</v>
      </c>
      <c r="M241" s="18"/>
      <c r="N241" s="18"/>
    </row>
    <row r="242" spans="1:14" s="4" customFormat="1" ht="33.75" hidden="1">
      <c r="A242" s="147" t="s">
        <v>140</v>
      </c>
      <c r="B242" s="48" t="s">
        <v>83</v>
      </c>
      <c r="C242" s="49" t="s">
        <v>66</v>
      </c>
      <c r="D242" s="49" t="s">
        <v>66</v>
      </c>
      <c r="E242" s="129" t="s">
        <v>141</v>
      </c>
      <c r="F242" s="50"/>
      <c r="G242" s="18">
        <f>G243</f>
        <v>0</v>
      </c>
      <c r="H242" s="18">
        <f>H243</f>
        <v>0</v>
      </c>
      <c r="I242" s="18">
        <f>I243</f>
        <v>0</v>
      </c>
      <c r="J242" s="18"/>
      <c r="K242" s="18"/>
      <c r="L242" s="18">
        <f>L243</f>
        <v>0</v>
      </c>
      <c r="M242" s="18"/>
      <c r="N242" s="18"/>
    </row>
    <row r="243" spans="1:14" s="4" customFormat="1" ht="22.5" hidden="1">
      <c r="A243" s="147" t="s">
        <v>32</v>
      </c>
      <c r="B243" s="48" t="s">
        <v>83</v>
      </c>
      <c r="C243" s="49" t="s">
        <v>66</v>
      </c>
      <c r="D243" s="49" t="s">
        <v>66</v>
      </c>
      <c r="E243" s="129" t="s">
        <v>141</v>
      </c>
      <c r="F243" s="86" t="s">
        <v>34</v>
      </c>
      <c r="G243" s="19"/>
      <c r="H243" s="19"/>
      <c r="I243" s="19"/>
      <c r="J243" s="18"/>
      <c r="K243" s="18"/>
      <c r="L243" s="19"/>
      <c r="M243" s="18"/>
      <c r="N243" s="18"/>
    </row>
    <row r="244" spans="1:14" s="4" customFormat="1" ht="22.5" hidden="1">
      <c r="A244" s="147" t="s">
        <v>142</v>
      </c>
      <c r="B244" s="48" t="s">
        <v>83</v>
      </c>
      <c r="C244" s="49" t="s">
        <v>66</v>
      </c>
      <c r="D244" s="49" t="s">
        <v>66</v>
      </c>
      <c r="E244" s="129" t="s">
        <v>67</v>
      </c>
      <c r="F244" s="50"/>
      <c r="G244" s="18">
        <f aca="true" t="shared" si="46" ref="G244:H246">G245</f>
        <v>0</v>
      </c>
      <c r="H244" s="18">
        <f t="shared" si="46"/>
        <v>0</v>
      </c>
      <c r="I244" s="18">
        <f>I245</f>
        <v>0</v>
      </c>
      <c r="J244" s="18"/>
      <c r="K244" s="18"/>
      <c r="L244" s="18">
        <f>L245</f>
        <v>0</v>
      </c>
      <c r="M244" s="18"/>
      <c r="N244" s="18"/>
    </row>
    <row r="245" spans="1:14" s="4" customFormat="1" ht="56.25" hidden="1">
      <c r="A245" s="148" t="s">
        <v>143</v>
      </c>
      <c r="B245" s="48" t="s">
        <v>83</v>
      </c>
      <c r="C245" s="49" t="s">
        <v>66</v>
      </c>
      <c r="D245" s="49" t="s">
        <v>66</v>
      </c>
      <c r="E245" s="129" t="s">
        <v>67</v>
      </c>
      <c r="F245" s="50" t="s">
        <v>148</v>
      </c>
      <c r="G245" s="18">
        <f t="shared" si="46"/>
        <v>0</v>
      </c>
      <c r="H245" s="18">
        <f t="shared" si="46"/>
        <v>0</v>
      </c>
      <c r="I245" s="18">
        <f>I246</f>
        <v>0</v>
      </c>
      <c r="J245" s="18"/>
      <c r="K245" s="18"/>
      <c r="L245" s="18">
        <f>L246</f>
        <v>0</v>
      </c>
      <c r="M245" s="18"/>
      <c r="N245" s="18"/>
    </row>
    <row r="246" spans="1:14" s="4" customFormat="1" ht="22.5" hidden="1">
      <c r="A246" s="149" t="s">
        <v>144</v>
      </c>
      <c r="B246" s="48" t="s">
        <v>83</v>
      </c>
      <c r="C246" s="49" t="s">
        <v>66</v>
      </c>
      <c r="D246" s="49" t="s">
        <v>66</v>
      </c>
      <c r="E246" s="129" t="s">
        <v>67</v>
      </c>
      <c r="F246" s="50" t="s">
        <v>149</v>
      </c>
      <c r="G246" s="18">
        <f t="shared" si="46"/>
        <v>0</v>
      </c>
      <c r="H246" s="18">
        <f t="shared" si="46"/>
        <v>0</v>
      </c>
      <c r="I246" s="18">
        <f>I247</f>
        <v>0</v>
      </c>
      <c r="J246" s="18"/>
      <c r="K246" s="18"/>
      <c r="L246" s="18">
        <f>L247</f>
        <v>0</v>
      </c>
      <c r="M246" s="18"/>
      <c r="N246" s="18"/>
    </row>
    <row r="247" spans="1:14" s="4" customFormat="1" ht="22.5" hidden="1">
      <c r="A247" s="148" t="s">
        <v>146</v>
      </c>
      <c r="B247" s="48" t="s">
        <v>83</v>
      </c>
      <c r="C247" s="49" t="s">
        <v>66</v>
      </c>
      <c r="D247" s="49" t="s">
        <v>66</v>
      </c>
      <c r="E247" s="129" t="s">
        <v>67</v>
      </c>
      <c r="F247" s="50" t="s">
        <v>147</v>
      </c>
      <c r="G247" s="19"/>
      <c r="H247" s="19"/>
      <c r="I247" s="19"/>
      <c r="J247" s="18"/>
      <c r="K247" s="18"/>
      <c r="L247" s="19"/>
      <c r="M247" s="18"/>
      <c r="N247" s="18"/>
    </row>
    <row r="248" spans="1:14" s="4" customFormat="1" ht="12.75">
      <c r="A248" s="144" t="s">
        <v>249</v>
      </c>
      <c r="B248" s="95" t="s">
        <v>83</v>
      </c>
      <c r="C248" s="60" t="s">
        <v>12</v>
      </c>
      <c r="D248" s="60"/>
      <c r="E248" s="137"/>
      <c r="F248" s="62"/>
      <c r="G248" s="15" t="e">
        <f>G249</f>
        <v>#REF!</v>
      </c>
      <c r="H248" s="15">
        <f>H249</f>
        <v>972900</v>
      </c>
      <c r="I248" s="15">
        <f>I249</f>
        <v>6631700</v>
      </c>
      <c r="J248" s="15"/>
      <c r="K248" s="15"/>
      <c r="L248" s="15">
        <f>L249</f>
        <v>6805700</v>
      </c>
      <c r="M248" s="15"/>
      <c r="N248" s="15"/>
    </row>
    <row r="249" spans="1:14" s="4" customFormat="1" ht="12.75">
      <c r="A249" s="150" t="s">
        <v>7</v>
      </c>
      <c r="B249" s="45" t="s">
        <v>83</v>
      </c>
      <c r="C249" s="97" t="s">
        <v>12</v>
      </c>
      <c r="D249" s="97" t="s">
        <v>8</v>
      </c>
      <c r="E249" s="138"/>
      <c r="F249" s="98"/>
      <c r="G249" s="22" t="e">
        <f>#REF!+G250</f>
        <v>#REF!</v>
      </c>
      <c r="H249" s="22">
        <f>H250</f>
        <v>972900</v>
      </c>
      <c r="I249" s="22">
        <f>I250</f>
        <v>6631700</v>
      </c>
      <c r="J249" s="22"/>
      <c r="K249" s="22"/>
      <c r="L249" s="22">
        <f>L250</f>
        <v>6805700</v>
      </c>
      <c r="M249" s="22"/>
      <c r="N249" s="22"/>
    </row>
    <row r="250" spans="1:14" s="4" customFormat="1" ht="33.75">
      <c r="A250" s="151" t="s">
        <v>268</v>
      </c>
      <c r="B250" s="79" t="s">
        <v>83</v>
      </c>
      <c r="C250" s="80" t="s">
        <v>12</v>
      </c>
      <c r="D250" s="80" t="s">
        <v>8</v>
      </c>
      <c r="E250" s="134" t="s">
        <v>156</v>
      </c>
      <c r="F250" s="99"/>
      <c r="G250" s="30">
        <f>G252</f>
        <v>92600</v>
      </c>
      <c r="H250" s="30">
        <f>H251+H255</f>
        <v>972900</v>
      </c>
      <c r="I250" s="30">
        <f>I251+I255</f>
        <v>6631700</v>
      </c>
      <c r="J250" s="30"/>
      <c r="K250" s="30"/>
      <c r="L250" s="30">
        <f>L251+L255</f>
        <v>6805700</v>
      </c>
      <c r="M250" s="30"/>
      <c r="N250" s="30"/>
    </row>
    <row r="251" spans="1:14" s="4" customFormat="1" ht="22.5">
      <c r="A251" s="152" t="s">
        <v>155</v>
      </c>
      <c r="B251" s="83" t="s">
        <v>83</v>
      </c>
      <c r="C251" s="87" t="s">
        <v>12</v>
      </c>
      <c r="D251" s="87" t="s">
        <v>8</v>
      </c>
      <c r="E251" s="130" t="s">
        <v>157</v>
      </c>
      <c r="F251" s="165"/>
      <c r="G251" s="166">
        <f aca="true" t="shared" si="47" ref="G251:H253">G252</f>
        <v>92600</v>
      </c>
      <c r="H251" s="166">
        <f t="shared" si="47"/>
        <v>33500</v>
      </c>
      <c r="I251" s="166">
        <f>I252</f>
        <v>126100</v>
      </c>
      <c r="J251" s="166"/>
      <c r="K251" s="166"/>
      <c r="L251" s="166">
        <f>L252</f>
        <v>129400</v>
      </c>
      <c r="M251" s="166"/>
      <c r="N251" s="166"/>
    </row>
    <row r="252" spans="1:14" s="4" customFormat="1" ht="67.5">
      <c r="A252" s="148" t="s">
        <v>233</v>
      </c>
      <c r="B252" s="48" t="s">
        <v>83</v>
      </c>
      <c r="C252" s="49" t="s">
        <v>12</v>
      </c>
      <c r="D252" s="49" t="s">
        <v>8</v>
      </c>
      <c r="E252" s="129" t="s">
        <v>157</v>
      </c>
      <c r="F252" s="50" t="s">
        <v>148</v>
      </c>
      <c r="G252" s="18">
        <f t="shared" si="47"/>
        <v>92600</v>
      </c>
      <c r="H252" s="18">
        <f t="shared" si="47"/>
        <v>33500</v>
      </c>
      <c r="I252" s="18">
        <f>I253</f>
        <v>126100</v>
      </c>
      <c r="J252" s="18"/>
      <c r="K252" s="18"/>
      <c r="L252" s="18">
        <f>L253</f>
        <v>129400</v>
      </c>
      <c r="M252" s="18"/>
      <c r="N252" s="18"/>
    </row>
    <row r="253" spans="1:14" s="4" customFormat="1" ht="22.5">
      <c r="A253" s="149" t="s">
        <v>144</v>
      </c>
      <c r="B253" s="48" t="s">
        <v>83</v>
      </c>
      <c r="C253" s="49" t="s">
        <v>12</v>
      </c>
      <c r="D253" s="49" t="s">
        <v>8</v>
      </c>
      <c r="E253" s="129" t="s">
        <v>157</v>
      </c>
      <c r="F253" s="73" t="s">
        <v>149</v>
      </c>
      <c r="G253" s="21">
        <f t="shared" si="47"/>
        <v>92600</v>
      </c>
      <c r="H253" s="21">
        <f t="shared" si="47"/>
        <v>33500</v>
      </c>
      <c r="I253" s="21">
        <f>I254</f>
        <v>126100</v>
      </c>
      <c r="J253" s="32"/>
      <c r="K253" s="32"/>
      <c r="L253" s="21">
        <f>L254</f>
        <v>129400</v>
      </c>
      <c r="M253" s="32"/>
      <c r="N253" s="32"/>
    </row>
    <row r="254" spans="1:14" s="4" customFormat="1" ht="78.75">
      <c r="A254" s="148" t="s">
        <v>232</v>
      </c>
      <c r="B254" s="48" t="s">
        <v>83</v>
      </c>
      <c r="C254" s="49" t="s">
        <v>12</v>
      </c>
      <c r="D254" s="49" t="s">
        <v>8</v>
      </c>
      <c r="E254" s="129" t="s">
        <v>157</v>
      </c>
      <c r="F254" s="73" t="s">
        <v>145</v>
      </c>
      <c r="G254" s="26">
        <v>92600</v>
      </c>
      <c r="H254" s="19">
        <f>I254-G254</f>
        <v>33500</v>
      </c>
      <c r="I254" s="26">
        <v>126100</v>
      </c>
      <c r="J254" s="32"/>
      <c r="K254" s="32"/>
      <c r="L254" s="26">
        <v>129400</v>
      </c>
      <c r="M254" s="32"/>
      <c r="N254" s="32"/>
    </row>
    <row r="255" spans="1:14" s="4" customFormat="1" ht="22.5">
      <c r="A255" s="152" t="s">
        <v>6</v>
      </c>
      <c r="B255" s="83" t="s">
        <v>83</v>
      </c>
      <c r="C255" s="87" t="s">
        <v>12</v>
      </c>
      <c r="D255" s="87" t="s">
        <v>8</v>
      </c>
      <c r="E255" s="130" t="s">
        <v>42</v>
      </c>
      <c r="F255" s="165"/>
      <c r="G255" s="166">
        <f aca="true" t="shared" si="48" ref="G255:I256">G256</f>
        <v>5566200</v>
      </c>
      <c r="H255" s="166">
        <f t="shared" si="48"/>
        <v>939400</v>
      </c>
      <c r="I255" s="166">
        <f t="shared" si="48"/>
        <v>6505600</v>
      </c>
      <c r="J255" s="166"/>
      <c r="K255" s="166"/>
      <c r="L255" s="166">
        <f>L256</f>
        <v>6676300</v>
      </c>
      <c r="M255" s="166"/>
      <c r="N255" s="166"/>
    </row>
    <row r="256" spans="1:14" s="4" customFormat="1" ht="67.5">
      <c r="A256" s="148" t="s">
        <v>233</v>
      </c>
      <c r="B256" s="48" t="s">
        <v>83</v>
      </c>
      <c r="C256" s="49" t="s">
        <v>12</v>
      </c>
      <c r="D256" s="49" t="s">
        <v>8</v>
      </c>
      <c r="E256" s="129" t="s">
        <v>42</v>
      </c>
      <c r="F256" s="100">
        <v>600</v>
      </c>
      <c r="G256" s="18">
        <f t="shared" si="48"/>
        <v>5566200</v>
      </c>
      <c r="H256" s="18">
        <f t="shared" si="48"/>
        <v>939400</v>
      </c>
      <c r="I256" s="18">
        <f t="shared" si="48"/>
        <v>6505600</v>
      </c>
      <c r="J256" s="33"/>
      <c r="K256" s="33"/>
      <c r="L256" s="18">
        <f>L257</f>
        <v>6676300</v>
      </c>
      <c r="M256" s="33"/>
      <c r="N256" s="33"/>
    </row>
    <row r="257" spans="1:14" s="4" customFormat="1" ht="22.5">
      <c r="A257" s="149" t="s">
        <v>144</v>
      </c>
      <c r="B257" s="48" t="s">
        <v>83</v>
      </c>
      <c r="C257" s="49" t="s">
        <v>12</v>
      </c>
      <c r="D257" s="49" t="s">
        <v>8</v>
      </c>
      <c r="E257" s="129" t="s">
        <v>42</v>
      </c>
      <c r="F257" s="100">
        <v>610</v>
      </c>
      <c r="G257" s="18">
        <f>G258+G259</f>
        <v>5566200</v>
      </c>
      <c r="H257" s="18">
        <f>H258+H259</f>
        <v>939400</v>
      </c>
      <c r="I257" s="18">
        <f>I258+I259</f>
        <v>6505600</v>
      </c>
      <c r="J257" s="33"/>
      <c r="K257" s="33"/>
      <c r="L257" s="18">
        <f>L258+L259</f>
        <v>6676300</v>
      </c>
      <c r="M257" s="33"/>
      <c r="N257" s="33"/>
    </row>
    <row r="258" spans="1:14" s="4" customFormat="1" ht="78.75">
      <c r="A258" s="148" t="s">
        <v>232</v>
      </c>
      <c r="B258" s="48" t="s">
        <v>83</v>
      </c>
      <c r="C258" s="49" t="s">
        <v>12</v>
      </c>
      <c r="D258" s="49" t="s">
        <v>8</v>
      </c>
      <c r="E258" s="129" t="s">
        <v>42</v>
      </c>
      <c r="F258" s="50" t="s">
        <v>145</v>
      </c>
      <c r="G258" s="19">
        <v>5566200</v>
      </c>
      <c r="H258" s="19">
        <f>I258-G258</f>
        <v>928900</v>
      </c>
      <c r="I258" s="19">
        <v>6495100</v>
      </c>
      <c r="J258" s="18"/>
      <c r="K258" s="18"/>
      <c r="L258" s="19">
        <v>6665500</v>
      </c>
      <c r="M258" s="18"/>
      <c r="N258" s="18"/>
    </row>
    <row r="259" spans="1:14" s="4" customFormat="1" ht="22.5">
      <c r="A259" s="148" t="s">
        <v>146</v>
      </c>
      <c r="B259" s="48" t="s">
        <v>83</v>
      </c>
      <c r="C259" s="49" t="s">
        <v>12</v>
      </c>
      <c r="D259" s="49" t="s">
        <v>8</v>
      </c>
      <c r="E259" s="129" t="s">
        <v>42</v>
      </c>
      <c r="F259" s="50" t="s">
        <v>147</v>
      </c>
      <c r="G259" s="19">
        <v>0</v>
      </c>
      <c r="H259" s="19">
        <f>I259-G259</f>
        <v>10500</v>
      </c>
      <c r="I259" s="19">
        <v>10500</v>
      </c>
      <c r="J259" s="18"/>
      <c r="K259" s="18"/>
      <c r="L259" s="19">
        <v>10800</v>
      </c>
      <c r="M259" s="18"/>
      <c r="N259" s="18"/>
    </row>
    <row r="260" spans="1:14" s="4" customFormat="1" ht="12.75">
      <c r="A260" s="157" t="s">
        <v>58</v>
      </c>
      <c r="B260" s="101" t="s">
        <v>83</v>
      </c>
      <c r="C260" s="101" t="s">
        <v>59</v>
      </c>
      <c r="D260" s="102"/>
      <c r="E260" s="139"/>
      <c r="F260" s="103"/>
      <c r="G260" s="34" t="e">
        <f>#REF!</f>
        <v>#REF!</v>
      </c>
      <c r="H260" s="34">
        <f>H261</f>
        <v>63000</v>
      </c>
      <c r="I260" s="34">
        <f>I261</f>
        <v>63000</v>
      </c>
      <c r="J260" s="35"/>
      <c r="K260" s="35"/>
      <c r="L260" s="34">
        <f>L261</f>
        <v>64700</v>
      </c>
      <c r="M260" s="35"/>
      <c r="N260" s="35"/>
    </row>
    <row r="261" spans="1:14" s="4" customFormat="1" ht="12.75">
      <c r="A261" s="158" t="s">
        <v>191</v>
      </c>
      <c r="B261" s="106">
        <v>650</v>
      </c>
      <c r="C261" s="49" t="s">
        <v>59</v>
      </c>
      <c r="D261" s="49" t="s">
        <v>8</v>
      </c>
      <c r="E261" s="141"/>
      <c r="F261" s="107"/>
      <c r="G261" s="38">
        <f>G263</f>
        <v>0</v>
      </c>
      <c r="H261" s="38">
        <f>H263</f>
        <v>63000</v>
      </c>
      <c r="I261" s="38">
        <f>I263</f>
        <v>63000</v>
      </c>
      <c r="J261" s="37"/>
      <c r="K261" s="37"/>
      <c r="L261" s="38">
        <f>L263</f>
        <v>64700</v>
      </c>
      <c r="M261" s="37"/>
      <c r="N261" s="37"/>
    </row>
    <row r="262" spans="1:14" s="4" customFormat="1" ht="33.75">
      <c r="A262" s="159" t="s">
        <v>257</v>
      </c>
      <c r="B262" s="106">
        <v>650</v>
      </c>
      <c r="C262" s="49" t="s">
        <v>59</v>
      </c>
      <c r="D262" s="49" t="s">
        <v>8</v>
      </c>
      <c r="E262" s="129" t="s">
        <v>258</v>
      </c>
      <c r="F262" s="108"/>
      <c r="G262" s="38"/>
      <c r="H262" s="39">
        <f>H263</f>
        <v>63000</v>
      </c>
      <c r="I262" s="39">
        <f>I263</f>
        <v>63000</v>
      </c>
      <c r="J262" s="37"/>
      <c r="K262" s="37"/>
      <c r="L262" s="39">
        <f>L263</f>
        <v>64700</v>
      </c>
      <c r="M262" s="37"/>
      <c r="N262" s="37"/>
    </row>
    <row r="263" spans="1:14" s="4" customFormat="1" ht="33.75">
      <c r="A263" s="159" t="s">
        <v>259</v>
      </c>
      <c r="B263" s="106">
        <v>650</v>
      </c>
      <c r="C263" s="49" t="s">
        <v>59</v>
      </c>
      <c r="D263" s="49" t="s">
        <v>8</v>
      </c>
      <c r="E263" s="129" t="s">
        <v>192</v>
      </c>
      <c r="F263" s="108"/>
      <c r="G263" s="39">
        <f>G264</f>
        <v>0</v>
      </c>
      <c r="H263" s="39">
        <f>H264</f>
        <v>63000</v>
      </c>
      <c r="I263" s="39">
        <f>I264</f>
        <v>63000</v>
      </c>
      <c r="J263" s="37"/>
      <c r="K263" s="37"/>
      <c r="L263" s="39">
        <f>L264</f>
        <v>64700</v>
      </c>
      <c r="M263" s="37"/>
      <c r="N263" s="37"/>
    </row>
    <row r="264" spans="1:14" s="4" customFormat="1" ht="45">
      <c r="A264" s="159" t="s">
        <v>193</v>
      </c>
      <c r="B264" s="106">
        <v>650</v>
      </c>
      <c r="C264" s="49" t="s">
        <v>59</v>
      </c>
      <c r="D264" s="49" t="s">
        <v>8</v>
      </c>
      <c r="E264" s="129" t="s">
        <v>192</v>
      </c>
      <c r="F264" s="108"/>
      <c r="G264" s="39">
        <f>G267</f>
        <v>0</v>
      </c>
      <c r="H264" s="39">
        <f>H267</f>
        <v>63000</v>
      </c>
      <c r="I264" s="39">
        <f>I267</f>
        <v>63000</v>
      </c>
      <c r="J264" s="37"/>
      <c r="K264" s="37"/>
      <c r="L264" s="39">
        <f>L267</f>
        <v>64700</v>
      </c>
      <c r="M264" s="37"/>
      <c r="N264" s="37"/>
    </row>
    <row r="265" spans="1:14" s="4" customFormat="1" ht="22.5">
      <c r="A265" s="159" t="s">
        <v>199</v>
      </c>
      <c r="B265" s="106">
        <v>650</v>
      </c>
      <c r="C265" s="49" t="s">
        <v>59</v>
      </c>
      <c r="D265" s="49" t="s">
        <v>8</v>
      </c>
      <c r="E265" s="129" t="s">
        <v>192</v>
      </c>
      <c r="F265" s="50" t="s">
        <v>200</v>
      </c>
      <c r="G265" s="39"/>
      <c r="H265" s="39">
        <f>H267</f>
        <v>63000</v>
      </c>
      <c r="I265" s="39">
        <f>I267</f>
        <v>63000</v>
      </c>
      <c r="J265" s="37"/>
      <c r="K265" s="37"/>
      <c r="L265" s="39">
        <f>L267</f>
        <v>64700</v>
      </c>
      <c r="M265" s="37"/>
      <c r="N265" s="37"/>
    </row>
    <row r="266" spans="1:14" s="4" customFormat="1" ht="22.5">
      <c r="A266" s="159" t="s">
        <v>201</v>
      </c>
      <c r="B266" s="106">
        <v>650</v>
      </c>
      <c r="C266" s="49" t="s">
        <v>59</v>
      </c>
      <c r="D266" s="49" t="s">
        <v>8</v>
      </c>
      <c r="E266" s="129" t="s">
        <v>192</v>
      </c>
      <c r="F266" s="50" t="s">
        <v>202</v>
      </c>
      <c r="G266" s="39"/>
      <c r="H266" s="39">
        <f>H267</f>
        <v>63000</v>
      </c>
      <c r="I266" s="39">
        <f>I267</f>
        <v>63000</v>
      </c>
      <c r="J266" s="37"/>
      <c r="K266" s="37"/>
      <c r="L266" s="39">
        <f>L267</f>
        <v>64700</v>
      </c>
      <c r="M266" s="37"/>
      <c r="N266" s="37"/>
    </row>
    <row r="267" spans="1:14" s="4" customFormat="1" ht="12.75">
      <c r="A267" s="159" t="s">
        <v>247</v>
      </c>
      <c r="B267" s="106">
        <v>650</v>
      </c>
      <c r="C267" s="49" t="s">
        <v>59</v>
      </c>
      <c r="D267" s="49" t="s">
        <v>8</v>
      </c>
      <c r="E267" s="129" t="s">
        <v>192</v>
      </c>
      <c r="F267" s="50" t="s">
        <v>194</v>
      </c>
      <c r="G267" s="40">
        <v>0</v>
      </c>
      <c r="H267" s="19">
        <f>I267-G267</f>
        <v>63000</v>
      </c>
      <c r="I267" s="40">
        <v>63000</v>
      </c>
      <c r="J267" s="37"/>
      <c r="K267" s="37"/>
      <c r="L267" s="40">
        <v>64700</v>
      </c>
      <c r="M267" s="37"/>
      <c r="N267" s="37"/>
    </row>
    <row r="268" spans="1:14" s="4" customFormat="1" ht="22.5" hidden="1">
      <c r="A268" s="160" t="s">
        <v>60</v>
      </c>
      <c r="B268" s="109" t="s">
        <v>83</v>
      </c>
      <c r="C268" s="104" t="s">
        <v>59</v>
      </c>
      <c r="D268" s="104" t="s">
        <v>24</v>
      </c>
      <c r="E268" s="140"/>
      <c r="F268" s="105"/>
      <c r="G268" s="36">
        <f aca="true" t="shared" si="49" ref="G268:H270">G269</f>
        <v>0</v>
      </c>
      <c r="H268" s="36">
        <f t="shared" si="49"/>
        <v>0</v>
      </c>
      <c r="I268" s="36">
        <f>I269</f>
        <v>0</v>
      </c>
      <c r="J268" s="37"/>
      <c r="K268" s="37"/>
      <c r="L268" s="36">
        <f>L269</f>
        <v>0</v>
      </c>
      <c r="M268" s="37"/>
      <c r="N268" s="37"/>
    </row>
    <row r="269" spans="1:14" s="4" customFormat="1" ht="33.75" hidden="1">
      <c r="A269" s="160" t="s">
        <v>195</v>
      </c>
      <c r="B269" s="109" t="s">
        <v>83</v>
      </c>
      <c r="C269" s="104" t="s">
        <v>59</v>
      </c>
      <c r="D269" s="104" t="s">
        <v>24</v>
      </c>
      <c r="E269" s="140" t="s">
        <v>196</v>
      </c>
      <c r="F269" s="105"/>
      <c r="G269" s="41">
        <f t="shared" si="49"/>
        <v>0</v>
      </c>
      <c r="H269" s="41">
        <f t="shared" si="49"/>
        <v>0</v>
      </c>
      <c r="I269" s="41">
        <f>I270</f>
        <v>0</v>
      </c>
      <c r="J269" s="37"/>
      <c r="K269" s="37"/>
      <c r="L269" s="41">
        <f>L270</f>
        <v>0</v>
      </c>
      <c r="M269" s="37"/>
      <c r="N269" s="37"/>
    </row>
    <row r="270" spans="1:14" s="4" customFormat="1" ht="22.5" hidden="1">
      <c r="A270" s="160" t="s">
        <v>197</v>
      </c>
      <c r="B270" s="109" t="s">
        <v>83</v>
      </c>
      <c r="C270" s="104" t="s">
        <v>59</v>
      </c>
      <c r="D270" s="104" t="s">
        <v>24</v>
      </c>
      <c r="E270" s="140" t="s">
        <v>198</v>
      </c>
      <c r="F270" s="105"/>
      <c r="G270" s="37">
        <f t="shared" si="49"/>
        <v>0</v>
      </c>
      <c r="H270" s="37">
        <f t="shared" si="49"/>
        <v>0</v>
      </c>
      <c r="I270" s="37">
        <f>I271</f>
        <v>0</v>
      </c>
      <c r="J270" s="37"/>
      <c r="K270" s="37"/>
      <c r="L270" s="37">
        <f>L271</f>
        <v>0</v>
      </c>
      <c r="M270" s="37"/>
      <c r="N270" s="37"/>
    </row>
    <row r="271" spans="1:14" s="4" customFormat="1" ht="22.5" hidden="1">
      <c r="A271" s="160" t="s">
        <v>199</v>
      </c>
      <c r="B271" s="109" t="s">
        <v>83</v>
      </c>
      <c r="C271" s="104" t="s">
        <v>59</v>
      </c>
      <c r="D271" s="104" t="s">
        <v>24</v>
      </c>
      <c r="E271" s="140" t="s">
        <v>198</v>
      </c>
      <c r="F271" s="110" t="s">
        <v>200</v>
      </c>
      <c r="G271" s="37">
        <f>G272+G274</f>
        <v>0</v>
      </c>
      <c r="H271" s="37">
        <f>H272+H274</f>
        <v>0</v>
      </c>
      <c r="I271" s="37">
        <f>I272+I274</f>
        <v>0</v>
      </c>
      <c r="J271" s="37"/>
      <c r="K271" s="37"/>
      <c r="L271" s="37">
        <f>L272+L274</f>
        <v>0</v>
      </c>
      <c r="M271" s="37"/>
      <c r="N271" s="37"/>
    </row>
    <row r="272" spans="1:14" s="4" customFormat="1" ht="22.5" hidden="1">
      <c r="A272" s="160" t="s">
        <v>201</v>
      </c>
      <c r="B272" s="109" t="s">
        <v>83</v>
      </c>
      <c r="C272" s="104" t="s">
        <v>59</v>
      </c>
      <c r="D272" s="104" t="s">
        <v>24</v>
      </c>
      <c r="E272" s="140" t="s">
        <v>198</v>
      </c>
      <c r="F272" s="110" t="s">
        <v>202</v>
      </c>
      <c r="G272" s="37">
        <f>G273</f>
        <v>0</v>
      </c>
      <c r="H272" s="37">
        <f>H273</f>
        <v>0</v>
      </c>
      <c r="I272" s="37">
        <f>I273</f>
        <v>0</v>
      </c>
      <c r="J272" s="37"/>
      <c r="K272" s="37"/>
      <c r="L272" s="37">
        <f>L273</f>
        <v>0</v>
      </c>
      <c r="M272" s="37"/>
      <c r="N272" s="37"/>
    </row>
    <row r="273" spans="1:14" s="4" customFormat="1" ht="33.75" hidden="1">
      <c r="A273" s="160" t="s">
        <v>203</v>
      </c>
      <c r="B273" s="109" t="s">
        <v>83</v>
      </c>
      <c r="C273" s="104" t="s">
        <v>59</v>
      </c>
      <c r="D273" s="104" t="s">
        <v>24</v>
      </c>
      <c r="E273" s="140" t="s">
        <v>198</v>
      </c>
      <c r="F273" s="110" t="s">
        <v>204</v>
      </c>
      <c r="G273" s="42"/>
      <c r="H273" s="42"/>
      <c r="I273" s="42"/>
      <c r="J273" s="37"/>
      <c r="K273" s="37"/>
      <c r="L273" s="42"/>
      <c r="M273" s="37"/>
      <c r="N273" s="37"/>
    </row>
    <row r="274" spans="1:14" s="4" customFormat="1" ht="12.75" hidden="1">
      <c r="A274" s="147" t="s">
        <v>205</v>
      </c>
      <c r="B274" s="48" t="s">
        <v>83</v>
      </c>
      <c r="C274" s="49" t="s">
        <v>59</v>
      </c>
      <c r="D274" s="49" t="s">
        <v>24</v>
      </c>
      <c r="E274" s="129" t="s">
        <v>198</v>
      </c>
      <c r="F274" s="111" t="s">
        <v>206</v>
      </c>
      <c r="G274" s="19"/>
      <c r="H274" s="19"/>
      <c r="I274" s="19"/>
      <c r="J274" s="18"/>
      <c r="K274" s="18"/>
      <c r="L274" s="19"/>
      <c r="M274" s="18"/>
      <c r="N274" s="18"/>
    </row>
    <row r="275" spans="1:14" s="4" customFormat="1" ht="12.75">
      <c r="A275" s="144" t="s">
        <v>78</v>
      </c>
      <c r="B275" s="95" t="s">
        <v>83</v>
      </c>
      <c r="C275" s="112" t="s">
        <v>80</v>
      </c>
      <c r="D275" s="112"/>
      <c r="E275" s="142"/>
      <c r="F275" s="113"/>
      <c r="G275" s="52">
        <f>G276</f>
        <v>2458000</v>
      </c>
      <c r="H275" s="52">
        <f>H276</f>
        <v>309700</v>
      </c>
      <c r="I275" s="52">
        <f>I276</f>
        <v>2767700</v>
      </c>
      <c r="J275" s="52"/>
      <c r="K275" s="52"/>
      <c r="L275" s="52">
        <f>L276</f>
        <v>2840300</v>
      </c>
      <c r="M275" s="52"/>
      <c r="N275" s="52"/>
    </row>
    <row r="276" spans="1:14" s="4" customFormat="1" ht="12.75">
      <c r="A276" s="150" t="s">
        <v>79</v>
      </c>
      <c r="B276" s="45" t="s">
        <v>83</v>
      </c>
      <c r="C276" s="97" t="s">
        <v>80</v>
      </c>
      <c r="D276" s="97" t="s">
        <v>8</v>
      </c>
      <c r="E276" s="138"/>
      <c r="F276" s="98"/>
      <c r="G276" s="22">
        <f>G277+G283</f>
        <v>2458000</v>
      </c>
      <c r="H276" s="22">
        <f>H277+H283</f>
        <v>309700</v>
      </c>
      <c r="I276" s="22">
        <f>I277+I283</f>
        <v>2767700</v>
      </c>
      <c r="J276" s="22"/>
      <c r="K276" s="22"/>
      <c r="L276" s="22">
        <f>L277+L283</f>
        <v>2840300</v>
      </c>
      <c r="M276" s="22"/>
      <c r="N276" s="22"/>
    </row>
    <row r="277" spans="1:14" s="4" customFormat="1" ht="22.5">
      <c r="A277" s="151" t="s">
        <v>250</v>
      </c>
      <c r="B277" s="79" t="s">
        <v>83</v>
      </c>
      <c r="C277" s="80" t="s">
        <v>80</v>
      </c>
      <c r="D277" s="80" t="s">
        <v>8</v>
      </c>
      <c r="E277" s="134">
        <v>4820000</v>
      </c>
      <c r="F277" s="99"/>
      <c r="G277" s="30">
        <f aca="true" t="shared" si="50" ref="G277:H279">G278</f>
        <v>2448000</v>
      </c>
      <c r="H277" s="30">
        <f t="shared" si="50"/>
        <v>297600</v>
      </c>
      <c r="I277" s="30">
        <f>I278</f>
        <v>2745600</v>
      </c>
      <c r="J277" s="30"/>
      <c r="K277" s="30"/>
      <c r="L277" s="30">
        <f>L278</f>
        <v>2817600</v>
      </c>
      <c r="M277" s="30"/>
      <c r="N277" s="30"/>
    </row>
    <row r="278" spans="1:14" s="4" customFormat="1" ht="22.5">
      <c r="A278" s="147" t="s">
        <v>6</v>
      </c>
      <c r="B278" s="48" t="s">
        <v>83</v>
      </c>
      <c r="C278" s="49" t="s">
        <v>80</v>
      </c>
      <c r="D278" s="49" t="s">
        <v>8</v>
      </c>
      <c r="E278" s="129" t="s">
        <v>43</v>
      </c>
      <c r="F278" s="50"/>
      <c r="G278" s="18">
        <f t="shared" si="50"/>
        <v>2448000</v>
      </c>
      <c r="H278" s="18">
        <f t="shared" si="50"/>
        <v>297600</v>
      </c>
      <c r="I278" s="18">
        <f>I279</f>
        <v>2745600</v>
      </c>
      <c r="J278" s="18"/>
      <c r="K278" s="18"/>
      <c r="L278" s="18">
        <f>L279</f>
        <v>2817600</v>
      </c>
      <c r="M278" s="18"/>
      <c r="N278" s="18"/>
    </row>
    <row r="279" spans="1:14" s="4" customFormat="1" ht="67.5">
      <c r="A279" s="148" t="s">
        <v>233</v>
      </c>
      <c r="B279" s="48" t="s">
        <v>83</v>
      </c>
      <c r="C279" s="49" t="s">
        <v>80</v>
      </c>
      <c r="D279" s="49" t="s">
        <v>8</v>
      </c>
      <c r="E279" s="129" t="s">
        <v>43</v>
      </c>
      <c r="F279" s="50" t="s">
        <v>148</v>
      </c>
      <c r="G279" s="18">
        <f t="shared" si="50"/>
        <v>2448000</v>
      </c>
      <c r="H279" s="18">
        <f t="shared" si="50"/>
        <v>297600</v>
      </c>
      <c r="I279" s="18">
        <f>I280</f>
        <v>2745600</v>
      </c>
      <c r="J279" s="18"/>
      <c r="K279" s="18"/>
      <c r="L279" s="18">
        <f>L280</f>
        <v>2817600</v>
      </c>
      <c r="M279" s="18"/>
      <c r="N279" s="18"/>
    </row>
    <row r="280" spans="1:14" s="4" customFormat="1" ht="22.5">
      <c r="A280" s="149" t="s">
        <v>144</v>
      </c>
      <c r="B280" s="48" t="s">
        <v>83</v>
      </c>
      <c r="C280" s="49" t="s">
        <v>80</v>
      </c>
      <c r="D280" s="49" t="s">
        <v>8</v>
      </c>
      <c r="E280" s="129" t="s">
        <v>43</v>
      </c>
      <c r="F280" s="50" t="s">
        <v>149</v>
      </c>
      <c r="G280" s="18">
        <f>G281+G282</f>
        <v>2448000</v>
      </c>
      <c r="H280" s="18">
        <f>H281+H282</f>
        <v>297600</v>
      </c>
      <c r="I280" s="18">
        <f>I281+I282</f>
        <v>2745600</v>
      </c>
      <c r="J280" s="18"/>
      <c r="K280" s="18"/>
      <c r="L280" s="18">
        <f>L281+L282</f>
        <v>2817600</v>
      </c>
      <c r="M280" s="18"/>
      <c r="N280" s="18"/>
    </row>
    <row r="281" spans="1:14" s="4" customFormat="1" ht="78.75">
      <c r="A281" s="148" t="s">
        <v>232</v>
      </c>
      <c r="B281" s="48" t="s">
        <v>83</v>
      </c>
      <c r="C281" s="49" t="s">
        <v>80</v>
      </c>
      <c r="D281" s="49" t="s">
        <v>8</v>
      </c>
      <c r="E281" s="129" t="s">
        <v>43</v>
      </c>
      <c r="F281" s="50" t="s">
        <v>145</v>
      </c>
      <c r="G281" s="19">
        <v>2448000</v>
      </c>
      <c r="H281" s="19">
        <f>I281-G281</f>
        <v>287100</v>
      </c>
      <c r="I281" s="19">
        <v>2735100</v>
      </c>
      <c r="J281" s="18"/>
      <c r="K281" s="18"/>
      <c r="L281" s="19">
        <v>2806800</v>
      </c>
      <c r="M281" s="18"/>
      <c r="N281" s="18"/>
    </row>
    <row r="282" spans="1:14" s="4" customFormat="1" ht="22.5">
      <c r="A282" s="148" t="s">
        <v>146</v>
      </c>
      <c r="B282" s="48" t="s">
        <v>83</v>
      </c>
      <c r="C282" s="49" t="s">
        <v>80</v>
      </c>
      <c r="D282" s="49" t="s">
        <v>8</v>
      </c>
      <c r="E282" s="129" t="s">
        <v>43</v>
      </c>
      <c r="F282" s="50" t="s">
        <v>147</v>
      </c>
      <c r="G282" s="19">
        <v>0</v>
      </c>
      <c r="H282" s="19">
        <f>I282-G282</f>
        <v>10500</v>
      </c>
      <c r="I282" s="19">
        <v>10500</v>
      </c>
      <c r="J282" s="18"/>
      <c r="K282" s="18"/>
      <c r="L282" s="19">
        <v>10800</v>
      </c>
      <c r="M282" s="18"/>
      <c r="N282" s="18"/>
    </row>
    <row r="283" spans="1:14" s="4" customFormat="1" ht="33.75">
      <c r="A283" s="151" t="s">
        <v>18</v>
      </c>
      <c r="B283" s="79" t="s">
        <v>83</v>
      </c>
      <c r="C283" s="80" t="s">
        <v>80</v>
      </c>
      <c r="D283" s="80" t="s">
        <v>8</v>
      </c>
      <c r="E283" s="134">
        <v>5120000</v>
      </c>
      <c r="F283" s="81"/>
      <c r="G283" s="30">
        <f aca="true" t="shared" si="51" ref="G283:H286">G284</f>
        <v>10000</v>
      </c>
      <c r="H283" s="30">
        <f t="shared" si="51"/>
        <v>12100</v>
      </c>
      <c r="I283" s="30">
        <f>I284</f>
        <v>22100</v>
      </c>
      <c r="J283" s="30"/>
      <c r="K283" s="30"/>
      <c r="L283" s="30">
        <f>L284</f>
        <v>22700</v>
      </c>
      <c r="M283" s="30"/>
      <c r="N283" s="30"/>
    </row>
    <row r="284" spans="1:14" s="4" customFormat="1" ht="33.75">
      <c r="A284" s="147" t="s">
        <v>19</v>
      </c>
      <c r="B284" s="48" t="s">
        <v>83</v>
      </c>
      <c r="C284" s="49" t="s">
        <v>80</v>
      </c>
      <c r="D284" s="49" t="s">
        <v>8</v>
      </c>
      <c r="E284" s="129" t="s">
        <v>44</v>
      </c>
      <c r="F284" s="50"/>
      <c r="G284" s="18">
        <f t="shared" si="51"/>
        <v>10000</v>
      </c>
      <c r="H284" s="18">
        <f t="shared" si="51"/>
        <v>12100</v>
      </c>
      <c r="I284" s="18">
        <f>I285</f>
        <v>22100</v>
      </c>
      <c r="J284" s="18"/>
      <c r="K284" s="18"/>
      <c r="L284" s="18">
        <f>L285</f>
        <v>22700</v>
      </c>
      <c r="M284" s="18"/>
      <c r="N284" s="18"/>
    </row>
    <row r="285" spans="1:14" s="4" customFormat="1" ht="67.5">
      <c r="A285" s="148" t="s">
        <v>233</v>
      </c>
      <c r="B285" s="48" t="s">
        <v>83</v>
      </c>
      <c r="C285" s="49" t="s">
        <v>80</v>
      </c>
      <c r="D285" s="49" t="s">
        <v>8</v>
      </c>
      <c r="E285" s="129" t="s">
        <v>44</v>
      </c>
      <c r="F285" s="50" t="s">
        <v>148</v>
      </c>
      <c r="G285" s="18">
        <f t="shared" si="51"/>
        <v>10000</v>
      </c>
      <c r="H285" s="18">
        <f t="shared" si="51"/>
        <v>12100</v>
      </c>
      <c r="I285" s="18">
        <f>I286</f>
        <v>22100</v>
      </c>
      <c r="J285" s="18"/>
      <c r="K285" s="18"/>
      <c r="L285" s="18">
        <f>L286</f>
        <v>22700</v>
      </c>
      <c r="M285" s="18"/>
      <c r="N285" s="18"/>
    </row>
    <row r="286" spans="1:14" s="4" customFormat="1" ht="22.5">
      <c r="A286" s="149" t="s">
        <v>144</v>
      </c>
      <c r="B286" s="48" t="s">
        <v>83</v>
      </c>
      <c r="C286" s="49" t="s">
        <v>80</v>
      </c>
      <c r="D286" s="49" t="s">
        <v>8</v>
      </c>
      <c r="E286" s="129" t="s">
        <v>44</v>
      </c>
      <c r="F286" s="50" t="s">
        <v>149</v>
      </c>
      <c r="G286" s="18">
        <f t="shared" si="51"/>
        <v>10000</v>
      </c>
      <c r="H286" s="18">
        <f t="shared" si="51"/>
        <v>12100</v>
      </c>
      <c r="I286" s="18">
        <f>I287</f>
        <v>22100</v>
      </c>
      <c r="J286" s="18"/>
      <c r="K286" s="18"/>
      <c r="L286" s="18">
        <f>L287</f>
        <v>22700</v>
      </c>
      <c r="M286" s="18"/>
      <c r="N286" s="18"/>
    </row>
    <row r="287" spans="1:14" s="4" customFormat="1" ht="78.75">
      <c r="A287" s="148" t="s">
        <v>232</v>
      </c>
      <c r="B287" s="48" t="s">
        <v>83</v>
      </c>
      <c r="C287" s="49" t="s">
        <v>80</v>
      </c>
      <c r="D287" s="49" t="s">
        <v>8</v>
      </c>
      <c r="E287" s="129" t="s">
        <v>44</v>
      </c>
      <c r="F287" s="50" t="s">
        <v>145</v>
      </c>
      <c r="G287" s="19">
        <v>10000</v>
      </c>
      <c r="H287" s="19">
        <f>I287-G287</f>
        <v>12100</v>
      </c>
      <c r="I287" s="19">
        <v>22100</v>
      </c>
      <c r="J287" s="18"/>
      <c r="K287" s="18"/>
      <c r="L287" s="19">
        <v>22700</v>
      </c>
      <c r="M287" s="18"/>
      <c r="N287" s="18"/>
    </row>
    <row r="288" spans="1:14" s="4" customFormat="1" ht="89.25">
      <c r="A288" s="43" t="s">
        <v>207</v>
      </c>
      <c r="B288" s="101" t="s">
        <v>83</v>
      </c>
      <c r="C288" s="101" t="s">
        <v>171</v>
      </c>
      <c r="D288" s="102"/>
      <c r="E288" s="139"/>
      <c r="F288" s="103"/>
      <c r="G288" s="34" t="e">
        <f>#REF!</f>
        <v>#REF!</v>
      </c>
      <c r="H288" s="34">
        <f>H289</f>
        <v>0</v>
      </c>
      <c r="I288" s="34">
        <f>I289</f>
        <v>22675.6</v>
      </c>
      <c r="J288" s="35"/>
      <c r="K288" s="35"/>
      <c r="L288" s="34">
        <f>L289</f>
        <v>0</v>
      </c>
      <c r="M288" s="35"/>
      <c r="N288" s="35"/>
    </row>
    <row r="289" spans="1:14" s="4" customFormat="1" ht="89.25">
      <c r="A289" s="3" t="s">
        <v>208</v>
      </c>
      <c r="B289" s="109" t="s">
        <v>83</v>
      </c>
      <c r="C289" s="104" t="s">
        <v>171</v>
      </c>
      <c r="D289" s="104" t="s">
        <v>24</v>
      </c>
      <c r="E289" s="140"/>
      <c r="F289" s="105"/>
      <c r="G289" s="36">
        <f>G290</f>
        <v>0</v>
      </c>
      <c r="H289" s="36">
        <f>H290</f>
        <v>0</v>
      </c>
      <c r="I289" s="36">
        <f>I290</f>
        <v>22675.6</v>
      </c>
      <c r="J289" s="37"/>
      <c r="K289" s="37"/>
      <c r="L289" s="36">
        <f>L290</f>
        <v>0</v>
      </c>
      <c r="M289" s="37"/>
      <c r="N289" s="37"/>
    </row>
    <row r="290" spans="1:14" s="4" customFormat="1" ht="38.25">
      <c r="A290" s="3" t="s">
        <v>209</v>
      </c>
      <c r="B290" s="109" t="s">
        <v>83</v>
      </c>
      <c r="C290" s="104" t="s">
        <v>171</v>
      </c>
      <c r="D290" s="104" t="s">
        <v>24</v>
      </c>
      <c r="E290" s="140" t="s">
        <v>210</v>
      </c>
      <c r="F290" s="105"/>
      <c r="G290" s="41">
        <f>G292</f>
        <v>0</v>
      </c>
      <c r="H290" s="41">
        <f>H292</f>
        <v>0</v>
      </c>
      <c r="I290" s="41">
        <f>I292</f>
        <v>22675.6</v>
      </c>
      <c r="J290" s="37"/>
      <c r="K290" s="37"/>
      <c r="L290" s="41">
        <f>L292</f>
        <v>0</v>
      </c>
      <c r="M290" s="37"/>
      <c r="N290" s="37"/>
    </row>
    <row r="291" spans="1:14" s="4" customFormat="1" ht="13.5" customHeight="1">
      <c r="A291" s="3" t="s">
        <v>211</v>
      </c>
      <c r="B291" s="109" t="s">
        <v>83</v>
      </c>
      <c r="C291" s="104" t="s">
        <v>171</v>
      </c>
      <c r="D291" s="104" t="s">
        <v>24</v>
      </c>
      <c r="E291" s="140" t="s">
        <v>210</v>
      </c>
      <c r="F291" s="105" t="s">
        <v>34</v>
      </c>
      <c r="G291" s="37">
        <f>G292</f>
        <v>0</v>
      </c>
      <c r="H291" s="37">
        <f>H292</f>
        <v>0</v>
      </c>
      <c r="I291" s="37">
        <f>I292</f>
        <v>22675.6</v>
      </c>
      <c r="J291" s="37"/>
      <c r="K291" s="37"/>
      <c r="L291" s="37">
        <f>L292</f>
        <v>0</v>
      </c>
      <c r="M291" s="37"/>
      <c r="N291" s="37"/>
    </row>
    <row r="292" spans="1:14" s="4" customFormat="1" ht="25.5">
      <c r="A292" s="3" t="s">
        <v>212</v>
      </c>
      <c r="B292" s="109" t="s">
        <v>83</v>
      </c>
      <c r="C292" s="104" t="s">
        <v>171</v>
      </c>
      <c r="D292" s="104" t="s">
        <v>24</v>
      </c>
      <c r="E292" s="140" t="s">
        <v>210</v>
      </c>
      <c r="F292" s="105" t="s">
        <v>213</v>
      </c>
      <c r="G292" s="42"/>
      <c r="H292" s="42"/>
      <c r="I292" s="42">
        <v>22675.6</v>
      </c>
      <c r="J292" s="37"/>
      <c r="K292" s="37"/>
      <c r="L292" s="42">
        <v>0</v>
      </c>
      <c r="M292" s="37"/>
      <c r="N292" s="37"/>
    </row>
    <row r="293" spans="1:14" s="4" customFormat="1" ht="12.75">
      <c r="A293" s="2" t="s">
        <v>15</v>
      </c>
      <c r="B293" s="114"/>
      <c r="C293" s="69"/>
      <c r="D293" s="69"/>
      <c r="E293" s="118"/>
      <c r="F293" s="70"/>
      <c r="G293" s="17" t="e">
        <f>G18+G73+G84+G114+G167+G240+G248+G260+G275+G288</f>
        <v>#REF!</v>
      </c>
      <c r="H293" s="17">
        <f>H18+H73+H84+H114+H167+H240+H248+H260+H275+H288</f>
        <v>2711224.4</v>
      </c>
      <c r="I293" s="17">
        <f>I18+I73+I84+I114+I167+I240+I248+I260+I275+I288</f>
        <v>25443600</v>
      </c>
      <c r="J293" s="17">
        <f>J73</f>
        <v>391600</v>
      </c>
      <c r="K293" s="17">
        <f>K84</f>
        <v>16800</v>
      </c>
      <c r="L293" s="17">
        <f>L18+L73+L84+L114+L167+L240+L248+L260+L275+L288</f>
        <v>26673800</v>
      </c>
      <c r="M293" s="17">
        <f>M73</f>
        <v>392800</v>
      </c>
      <c r="N293" s="17">
        <f>N84</f>
        <v>16800</v>
      </c>
    </row>
    <row r="294" spans="2:12" s="4" customFormat="1" ht="12.75">
      <c r="B294" s="115"/>
      <c r="C294" s="115"/>
      <c r="D294" s="115"/>
      <c r="E294" s="143"/>
      <c r="F294" s="115"/>
      <c r="G294" s="115"/>
      <c r="H294" s="115"/>
      <c r="I294" s="53"/>
      <c r="L294" s="53"/>
    </row>
    <row r="295" spans="2:12" s="4" customFormat="1" ht="12.75">
      <c r="B295" s="115"/>
      <c r="C295" s="115"/>
      <c r="D295" s="115"/>
      <c r="E295" s="143"/>
      <c r="F295" s="115"/>
      <c r="G295" s="115"/>
      <c r="H295" s="115"/>
      <c r="I295" s="53"/>
      <c r="L295" s="53"/>
    </row>
    <row r="296" spans="2:12" s="4" customFormat="1" ht="12.75">
      <c r="B296" s="115"/>
      <c r="C296" s="115"/>
      <c r="D296" s="115"/>
      <c r="E296" s="143"/>
      <c r="F296" s="115"/>
      <c r="G296" s="115"/>
      <c r="H296" s="115"/>
      <c r="I296" s="53"/>
      <c r="L296" s="53"/>
    </row>
    <row r="297" spans="2:12" s="4" customFormat="1" ht="12.75">
      <c r="B297" s="115"/>
      <c r="C297" s="115"/>
      <c r="D297" s="115"/>
      <c r="E297" s="143"/>
      <c r="F297" s="115"/>
      <c r="G297" s="115"/>
      <c r="H297" s="115"/>
      <c r="I297" s="53"/>
      <c r="L297" s="53"/>
    </row>
    <row r="298" spans="2:12" s="4" customFormat="1" ht="12.75">
      <c r="B298" s="115"/>
      <c r="C298" s="115"/>
      <c r="D298" s="115"/>
      <c r="E298" s="143"/>
      <c r="F298" s="115"/>
      <c r="G298" s="115"/>
      <c r="H298" s="115"/>
      <c r="I298" s="53"/>
      <c r="L298" s="53"/>
    </row>
    <row r="299" spans="2:12" s="4" customFormat="1" ht="12.75">
      <c r="B299" s="115"/>
      <c r="C299" s="115"/>
      <c r="D299" s="115"/>
      <c r="E299" s="143"/>
      <c r="F299" s="115"/>
      <c r="G299" s="115"/>
      <c r="H299" s="115"/>
      <c r="I299" s="53"/>
      <c r="L299" s="53"/>
    </row>
    <row r="300" spans="2:12" s="4" customFormat="1" ht="12.75">
      <c r="B300" s="115"/>
      <c r="C300" s="115"/>
      <c r="D300" s="115"/>
      <c r="E300" s="143"/>
      <c r="F300" s="115"/>
      <c r="G300" s="115"/>
      <c r="H300" s="115"/>
      <c r="I300" s="53"/>
      <c r="L300" s="53"/>
    </row>
    <row r="301" spans="2:12" s="4" customFormat="1" ht="12.75">
      <c r="B301" s="115"/>
      <c r="C301" s="115"/>
      <c r="D301" s="115"/>
      <c r="E301" s="143"/>
      <c r="F301" s="115"/>
      <c r="G301" s="115"/>
      <c r="H301" s="115"/>
      <c r="I301" s="53"/>
      <c r="L301" s="53"/>
    </row>
    <row r="302" spans="2:12" s="4" customFormat="1" ht="12.75">
      <c r="B302" s="115"/>
      <c r="C302" s="115"/>
      <c r="D302" s="115"/>
      <c r="E302" s="143"/>
      <c r="F302" s="115"/>
      <c r="G302" s="115"/>
      <c r="H302" s="115"/>
      <c r="I302" s="53"/>
      <c r="L302" s="53"/>
    </row>
    <row r="303" spans="2:12" s="4" customFormat="1" ht="12.75">
      <c r="B303" s="115"/>
      <c r="C303" s="115"/>
      <c r="D303" s="115"/>
      <c r="E303" s="143"/>
      <c r="F303" s="115"/>
      <c r="G303" s="115"/>
      <c r="H303" s="115"/>
      <c r="I303" s="53"/>
      <c r="L303" s="53"/>
    </row>
    <row r="304" spans="2:12" s="4" customFormat="1" ht="12.75">
      <c r="B304" s="115"/>
      <c r="C304" s="115"/>
      <c r="D304" s="115"/>
      <c r="E304" s="143"/>
      <c r="F304" s="115"/>
      <c r="G304" s="115"/>
      <c r="H304" s="115"/>
      <c r="I304" s="53"/>
      <c r="L304" s="53"/>
    </row>
    <row r="305" spans="2:12" s="4" customFormat="1" ht="12.75">
      <c r="B305" s="115"/>
      <c r="C305" s="115"/>
      <c r="D305" s="115"/>
      <c r="E305" s="143"/>
      <c r="F305" s="115"/>
      <c r="G305" s="115"/>
      <c r="H305" s="115"/>
      <c r="I305" s="53"/>
      <c r="L305" s="53"/>
    </row>
    <row r="306" spans="2:12" s="4" customFormat="1" ht="12.75">
      <c r="B306" s="115"/>
      <c r="C306" s="115"/>
      <c r="D306" s="115"/>
      <c r="E306" s="143"/>
      <c r="F306" s="115"/>
      <c r="G306" s="115"/>
      <c r="H306" s="115"/>
      <c r="I306" s="53"/>
      <c r="L306" s="53"/>
    </row>
    <row r="307" spans="2:12" s="4" customFormat="1" ht="12.75">
      <c r="B307" s="115"/>
      <c r="C307" s="115"/>
      <c r="D307" s="115"/>
      <c r="E307" s="143"/>
      <c r="F307" s="115"/>
      <c r="G307" s="115"/>
      <c r="H307" s="115"/>
      <c r="I307" s="53"/>
      <c r="L307" s="53"/>
    </row>
    <row r="308" spans="2:12" s="4" customFormat="1" ht="12.75">
      <c r="B308" s="115"/>
      <c r="C308" s="115"/>
      <c r="D308" s="115"/>
      <c r="E308" s="143"/>
      <c r="F308" s="115"/>
      <c r="G308" s="115"/>
      <c r="H308" s="115"/>
      <c r="I308" s="53"/>
      <c r="L308" s="53"/>
    </row>
    <row r="309" spans="2:12" s="4" customFormat="1" ht="12.75">
      <c r="B309" s="115"/>
      <c r="C309" s="115"/>
      <c r="D309" s="115"/>
      <c r="E309" s="143"/>
      <c r="F309" s="115"/>
      <c r="G309" s="115"/>
      <c r="H309" s="115"/>
      <c r="I309" s="53"/>
      <c r="L309" s="53"/>
    </row>
    <row r="310" spans="2:12" s="4" customFormat="1" ht="12.75">
      <c r="B310" s="115"/>
      <c r="C310" s="115"/>
      <c r="D310" s="115"/>
      <c r="E310" s="143"/>
      <c r="F310" s="115"/>
      <c r="G310" s="115"/>
      <c r="H310" s="115"/>
      <c r="I310" s="53"/>
      <c r="L310" s="53"/>
    </row>
    <row r="311" spans="2:12" s="4" customFormat="1" ht="12.75">
      <c r="B311" s="115"/>
      <c r="C311" s="115"/>
      <c r="D311" s="115"/>
      <c r="E311" s="143"/>
      <c r="F311" s="115"/>
      <c r="G311" s="115"/>
      <c r="H311" s="115"/>
      <c r="I311" s="53"/>
      <c r="L311" s="53"/>
    </row>
    <row r="312" spans="2:12" s="4" customFormat="1" ht="12.75">
      <c r="B312" s="115"/>
      <c r="C312" s="115"/>
      <c r="D312" s="115"/>
      <c r="E312" s="143"/>
      <c r="F312" s="115"/>
      <c r="G312" s="115"/>
      <c r="H312" s="115"/>
      <c r="I312" s="53"/>
      <c r="L312" s="53"/>
    </row>
    <row r="313" spans="2:12" s="4" customFormat="1" ht="12.75">
      <c r="B313" s="115"/>
      <c r="C313" s="115"/>
      <c r="D313" s="115"/>
      <c r="E313" s="143"/>
      <c r="F313" s="115"/>
      <c r="G313" s="115"/>
      <c r="H313" s="115"/>
      <c r="I313" s="53"/>
      <c r="L313" s="53"/>
    </row>
    <row r="314" spans="2:12" s="4" customFormat="1" ht="12.75">
      <c r="B314" s="115"/>
      <c r="C314" s="115"/>
      <c r="D314" s="115"/>
      <c r="E314" s="143"/>
      <c r="F314" s="115"/>
      <c r="G314" s="115"/>
      <c r="H314" s="115"/>
      <c r="I314" s="53"/>
      <c r="L314" s="53"/>
    </row>
    <row r="315" spans="2:12" s="4" customFormat="1" ht="12.75">
      <c r="B315" s="115"/>
      <c r="C315" s="115"/>
      <c r="D315" s="115"/>
      <c r="E315" s="143"/>
      <c r="F315" s="115"/>
      <c r="G315" s="115"/>
      <c r="H315" s="115"/>
      <c r="I315" s="53"/>
      <c r="L315" s="53"/>
    </row>
    <row r="316" spans="2:12" s="4" customFormat="1" ht="12.75">
      <c r="B316" s="115"/>
      <c r="C316" s="115"/>
      <c r="D316" s="115"/>
      <c r="E316" s="143"/>
      <c r="F316" s="115"/>
      <c r="G316" s="115"/>
      <c r="H316" s="115"/>
      <c r="I316" s="53"/>
      <c r="L316" s="53"/>
    </row>
    <row r="317" spans="2:12" s="4" customFormat="1" ht="12.75">
      <c r="B317" s="115"/>
      <c r="C317" s="115"/>
      <c r="D317" s="115"/>
      <c r="E317" s="143"/>
      <c r="F317" s="115"/>
      <c r="G317" s="115"/>
      <c r="H317" s="115"/>
      <c r="I317" s="53"/>
      <c r="L317" s="53"/>
    </row>
    <row r="318" spans="2:12" s="4" customFormat="1" ht="12.75">
      <c r="B318" s="115"/>
      <c r="C318" s="115"/>
      <c r="D318" s="115"/>
      <c r="E318" s="143"/>
      <c r="F318" s="115"/>
      <c r="G318" s="115"/>
      <c r="H318" s="115"/>
      <c r="I318" s="53"/>
      <c r="L318" s="53"/>
    </row>
    <row r="319" spans="2:14" s="4" customFormat="1" ht="12.75">
      <c r="B319" s="115"/>
      <c r="C319" s="115"/>
      <c r="D319" s="115"/>
      <c r="E319" s="143"/>
      <c r="F319" s="115"/>
      <c r="G319" s="163">
        <v>22709700</v>
      </c>
      <c r="H319" s="163"/>
      <c r="I319" s="57"/>
      <c r="J319" s="163"/>
      <c r="K319" s="163"/>
      <c r="L319" s="163"/>
      <c r="M319" s="163"/>
      <c r="N319" s="163"/>
    </row>
    <row r="320" spans="2:12" s="4" customFormat="1" ht="12.75">
      <c r="B320" s="115"/>
      <c r="C320" s="115"/>
      <c r="D320" s="115"/>
      <c r="E320" s="143"/>
      <c r="F320" s="115"/>
      <c r="G320" s="115"/>
      <c r="H320" s="115"/>
      <c r="I320" s="53"/>
      <c r="L320" s="53"/>
    </row>
    <row r="321" spans="2:12" s="4" customFormat="1" ht="12.75">
      <c r="B321" s="115"/>
      <c r="C321" s="115"/>
      <c r="D321" s="115"/>
      <c r="E321" s="143"/>
      <c r="F321" s="115"/>
      <c r="G321" s="163" t="e">
        <f>G319-G293</f>
        <v>#REF!</v>
      </c>
      <c r="H321" s="115"/>
      <c r="I321" s="53"/>
      <c r="L321" s="53"/>
    </row>
    <row r="322" spans="2:12" s="4" customFormat="1" ht="12.75">
      <c r="B322" s="115"/>
      <c r="C322" s="115"/>
      <c r="D322" s="115"/>
      <c r="E322" s="143"/>
      <c r="F322" s="115"/>
      <c r="G322" s="115"/>
      <c r="H322" s="115"/>
      <c r="I322" s="53"/>
      <c r="L322" s="53"/>
    </row>
    <row r="323" spans="2:12" s="4" customFormat="1" ht="12.75">
      <c r="B323" s="115"/>
      <c r="C323" s="115"/>
      <c r="D323" s="115"/>
      <c r="E323" s="143"/>
      <c r="F323" s="115"/>
      <c r="G323" s="115"/>
      <c r="H323" s="115"/>
      <c r="I323" s="53"/>
      <c r="L323" s="53"/>
    </row>
    <row r="324" spans="2:12" s="4" customFormat="1" ht="12.75">
      <c r="B324" s="115"/>
      <c r="C324" s="115"/>
      <c r="D324" s="115"/>
      <c r="E324" s="143"/>
      <c r="F324" s="115"/>
      <c r="G324" s="115"/>
      <c r="H324" s="115"/>
      <c r="I324" s="53"/>
      <c r="L324" s="53"/>
    </row>
    <row r="325" spans="2:12" s="4" customFormat="1" ht="12.75">
      <c r="B325" s="115"/>
      <c r="C325" s="115"/>
      <c r="D325" s="115"/>
      <c r="E325" s="143"/>
      <c r="F325" s="115"/>
      <c r="G325" s="115"/>
      <c r="H325" s="115"/>
      <c r="I325" s="53"/>
      <c r="L325" s="53"/>
    </row>
    <row r="326" spans="2:12" s="4" customFormat="1" ht="12.75">
      <c r="B326" s="115"/>
      <c r="C326" s="115"/>
      <c r="D326" s="115"/>
      <c r="E326" s="143"/>
      <c r="F326" s="115"/>
      <c r="G326" s="115"/>
      <c r="H326" s="115"/>
      <c r="I326" s="53"/>
      <c r="L326" s="53"/>
    </row>
    <row r="327" spans="2:12" s="4" customFormat="1" ht="12.75">
      <c r="B327" s="115"/>
      <c r="C327" s="115"/>
      <c r="D327" s="115"/>
      <c r="E327" s="143"/>
      <c r="F327" s="115"/>
      <c r="G327" s="115"/>
      <c r="H327" s="115"/>
      <c r="I327" s="53"/>
      <c r="L327" s="53"/>
    </row>
    <row r="328" spans="2:12" s="4" customFormat="1" ht="12.75">
      <c r="B328" s="115"/>
      <c r="C328" s="115"/>
      <c r="D328" s="115"/>
      <c r="E328" s="143"/>
      <c r="F328" s="115"/>
      <c r="G328" s="115"/>
      <c r="H328" s="115"/>
      <c r="I328" s="53"/>
      <c r="L328" s="53"/>
    </row>
    <row r="329" spans="2:12" s="4" customFormat="1" ht="12.75">
      <c r="B329" s="115"/>
      <c r="C329" s="115"/>
      <c r="D329" s="115"/>
      <c r="E329" s="143"/>
      <c r="F329" s="115"/>
      <c r="G329" s="115"/>
      <c r="H329" s="115"/>
      <c r="I329" s="53"/>
      <c r="L329" s="53"/>
    </row>
    <row r="330" spans="2:12" s="4" customFormat="1" ht="12.75">
      <c r="B330" s="115"/>
      <c r="C330" s="115"/>
      <c r="D330" s="115"/>
      <c r="E330" s="143"/>
      <c r="F330" s="115"/>
      <c r="G330" s="115"/>
      <c r="H330" s="115"/>
      <c r="I330" s="53"/>
      <c r="L330" s="53"/>
    </row>
    <row r="331" spans="2:12" s="4" customFormat="1" ht="12.75">
      <c r="B331" s="115"/>
      <c r="C331" s="115"/>
      <c r="D331" s="115"/>
      <c r="E331" s="143"/>
      <c r="F331" s="115"/>
      <c r="G331" s="115"/>
      <c r="H331" s="115"/>
      <c r="I331" s="53"/>
      <c r="L331" s="53"/>
    </row>
    <row r="332" spans="2:12" s="4" customFormat="1" ht="12.75">
      <c r="B332" s="115"/>
      <c r="C332" s="115"/>
      <c r="D332" s="115"/>
      <c r="E332" s="143"/>
      <c r="F332" s="115"/>
      <c r="G332" s="115"/>
      <c r="H332" s="115"/>
      <c r="I332" s="53"/>
      <c r="L332" s="53"/>
    </row>
    <row r="333" spans="2:12" s="4" customFormat="1" ht="12.75">
      <c r="B333" s="115"/>
      <c r="C333" s="115"/>
      <c r="D333" s="115"/>
      <c r="E333" s="143"/>
      <c r="F333" s="115"/>
      <c r="G333" s="115"/>
      <c r="H333" s="115"/>
      <c r="I333" s="53"/>
      <c r="L333" s="53"/>
    </row>
    <row r="334" spans="2:12" s="4" customFormat="1" ht="12.75">
      <c r="B334" s="115"/>
      <c r="C334" s="115"/>
      <c r="D334" s="115"/>
      <c r="E334" s="143"/>
      <c r="F334" s="115"/>
      <c r="G334" s="115"/>
      <c r="H334" s="115"/>
      <c r="I334" s="53"/>
      <c r="L334" s="53"/>
    </row>
    <row r="335" spans="2:12" s="4" customFormat="1" ht="12.75">
      <c r="B335" s="115"/>
      <c r="C335" s="115"/>
      <c r="D335" s="115"/>
      <c r="E335" s="143"/>
      <c r="F335" s="115"/>
      <c r="G335" s="115"/>
      <c r="H335" s="115"/>
      <c r="I335" s="53"/>
      <c r="L335" s="53"/>
    </row>
    <row r="336" spans="2:12" s="4" customFormat="1" ht="12.75">
      <c r="B336" s="115"/>
      <c r="C336" s="115"/>
      <c r="D336" s="115"/>
      <c r="E336" s="143"/>
      <c r="F336" s="115"/>
      <c r="G336" s="115"/>
      <c r="H336" s="115"/>
      <c r="I336" s="53"/>
      <c r="L336" s="53"/>
    </row>
    <row r="337" spans="2:12" s="4" customFormat="1" ht="12.75">
      <c r="B337" s="115"/>
      <c r="C337" s="115"/>
      <c r="D337" s="115"/>
      <c r="E337" s="143"/>
      <c r="F337" s="115"/>
      <c r="G337" s="115"/>
      <c r="H337" s="115"/>
      <c r="I337" s="53"/>
      <c r="L337" s="53"/>
    </row>
    <row r="338" spans="2:12" s="4" customFormat="1" ht="12.75">
      <c r="B338" s="115"/>
      <c r="C338" s="115"/>
      <c r="D338" s="115"/>
      <c r="E338" s="143"/>
      <c r="F338" s="115"/>
      <c r="G338" s="115"/>
      <c r="H338" s="115"/>
      <c r="I338" s="53"/>
      <c r="L338" s="53"/>
    </row>
    <row r="339" spans="2:12" s="4" customFormat="1" ht="12.75">
      <c r="B339" s="115"/>
      <c r="C339" s="115"/>
      <c r="D339" s="115"/>
      <c r="E339" s="143"/>
      <c r="F339" s="115"/>
      <c r="G339" s="115"/>
      <c r="H339" s="115"/>
      <c r="I339" s="53"/>
      <c r="L339" s="53"/>
    </row>
    <row r="340" spans="2:12" s="4" customFormat="1" ht="12.75">
      <c r="B340" s="115"/>
      <c r="C340" s="115"/>
      <c r="D340" s="115"/>
      <c r="E340" s="143"/>
      <c r="F340" s="115"/>
      <c r="G340" s="115"/>
      <c r="H340" s="115"/>
      <c r="I340" s="53"/>
      <c r="L340" s="53"/>
    </row>
    <row r="341" spans="2:12" s="4" customFormat="1" ht="12.75">
      <c r="B341" s="115"/>
      <c r="C341" s="115"/>
      <c r="D341" s="115"/>
      <c r="E341" s="143"/>
      <c r="F341" s="115"/>
      <c r="G341" s="115"/>
      <c r="H341" s="115"/>
      <c r="I341" s="53"/>
      <c r="L341" s="53"/>
    </row>
    <row r="342" spans="2:12" s="4" customFormat="1" ht="12.75">
      <c r="B342" s="115"/>
      <c r="C342" s="115"/>
      <c r="D342" s="115"/>
      <c r="E342" s="143"/>
      <c r="F342" s="115"/>
      <c r="G342" s="115"/>
      <c r="H342" s="115"/>
      <c r="I342" s="53"/>
      <c r="L342" s="53"/>
    </row>
    <row r="343" spans="2:12" s="4" customFormat="1" ht="12.75">
      <c r="B343" s="115"/>
      <c r="C343" s="115"/>
      <c r="D343" s="115"/>
      <c r="E343" s="143"/>
      <c r="F343" s="115"/>
      <c r="G343" s="115"/>
      <c r="H343" s="115"/>
      <c r="I343" s="53"/>
      <c r="L343" s="53"/>
    </row>
    <row r="344" spans="2:12" s="4" customFormat="1" ht="12.75">
      <c r="B344" s="115"/>
      <c r="C344" s="115"/>
      <c r="D344" s="115"/>
      <c r="E344" s="143"/>
      <c r="F344" s="115"/>
      <c r="G344" s="115"/>
      <c r="H344" s="115"/>
      <c r="I344" s="53"/>
      <c r="L344" s="53"/>
    </row>
    <row r="345" spans="2:12" s="4" customFormat="1" ht="12.75">
      <c r="B345" s="115"/>
      <c r="C345" s="115"/>
      <c r="D345" s="115"/>
      <c r="E345" s="143"/>
      <c r="F345" s="115"/>
      <c r="G345" s="115"/>
      <c r="H345" s="115"/>
      <c r="I345" s="53"/>
      <c r="L345" s="53"/>
    </row>
    <row r="346" spans="2:12" s="4" customFormat="1" ht="12.75">
      <c r="B346" s="115"/>
      <c r="C346" s="115"/>
      <c r="D346" s="115"/>
      <c r="E346" s="143"/>
      <c r="F346" s="115"/>
      <c r="G346" s="115"/>
      <c r="H346" s="115"/>
      <c r="I346" s="53"/>
      <c r="L346" s="53"/>
    </row>
    <row r="347" spans="2:12" s="4" customFormat="1" ht="12.75">
      <c r="B347" s="115"/>
      <c r="C347" s="115"/>
      <c r="D347" s="115"/>
      <c r="E347" s="143"/>
      <c r="F347" s="115"/>
      <c r="G347" s="115"/>
      <c r="H347" s="115"/>
      <c r="I347" s="53"/>
      <c r="L347" s="53"/>
    </row>
    <row r="348" spans="2:12" s="4" customFormat="1" ht="12.75">
      <c r="B348" s="115"/>
      <c r="C348" s="115"/>
      <c r="D348" s="115"/>
      <c r="E348" s="143"/>
      <c r="F348" s="115"/>
      <c r="G348" s="115"/>
      <c r="H348" s="115"/>
      <c r="I348" s="53"/>
      <c r="L348" s="53"/>
    </row>
    <row r="349" spans="2:12" s="4" customFormat="1" ht="12.75">
      <c r="B349" s="115"/>
      <c r="C349" s="115"/>
      <c r="D349" s="115"/>
      <c r="E349" s="143"/>
      <c r="F349" s="115"/>
      <c r="G349" s="115"/>
      <c r="H349" s="115"/>
      <c r="I349" s="53"/>
      <c r="L349" s="53"/>
    </row>
    <row r="350" spans="2:12" s="4" customFormat="1" ht="12.75">
      <c r="B350" s="115"/>
      <c r="C350" s="115"/>
      <c r="D350" s="115"/>
      <c r="E350" s="143"/>
      <c r="F350" s="115"/>
      <c r="G350" s="115"/>
      <c r="H350" s="115"/>
      <c r="I350" s="53"/>
      <c r="L350" s="53"/>
    </row>
    <row r="351" spans="2:12" s="4" customFormat="1" ht="12.75">
      <c r="B351" s="115"/>
      <c r="C351" s="115"/>
      <c r="D351" s="115"/>
      <c r="E351" s="143"/>
      <c r="F351" s="115"/>
      <c r="G351" s="115"/>
      <c r="H351" s="115"/>
      <c r="I351" s="53"/>
      <c r="L351" s="53"/>
    </row>
    <row r="352" spans="2:12" s="4" customFormat="1" ht="12.75">
      <c r="B352" s="115"/>
      <c r="C352" s="115"/>
      <c r="D352" s="115"/>
      <c r="E352" s="143"/>
      <c r="F352" s="115"/>
      <c r="G352" s="115"/>
      <c r="H352" s="115"/>
      <c r="I352" s="53"/>
      <c r="L352" s="53"/>
    </row>
    <row r="353" spans="2:12" s="4" customFormat="1" ht="12.75">
      <c r="B353" s="115"/>
      <c r="C353" s="115"/>
      <c r="D353" s="115"/>
      <c r="E353" s="143"/>
      <c r="F353" s="115"/>
      <c r="G353" s="115"/>
      <c r="H353" s="115"/>
      <c r="I353" s="53"/>
      <c r="L353" s="53"/>
    </row>
    <row r="354" spans="2:12" s="4" customFormat="1" ht="12.75">
      <c r="B354" s="115"/>
      <c r="C354" s="115"/>
      <c r="D354" s="115"/>
      <c r="E354" s="143"/>
      <c r="F354" s="115"/>
      <c r="G354" s="115"/>
      <c r="H354" s="115"/>
      <c r="I354" s="57"/>
      <c r="J354" s="58"/>
      <c r="K354" s="58"/>
      <c r="L354" s="57"/>
    </row>
    <row r="355" spans="2:12" s="4" customFormat="1" ht="12.75">
      <c r="B355" s="115"/>
      <c r="C355" s="115"/>
      <c r="D355" s="115"/>
      <c r="E355" s="143"/>
      <c r="F355" s="115"/>
      <c r="G355" s="115"/>
      <c r="H355" s="115"/>
      <c r="I355" s="57"/>
      <c r="J355" s="58"/>
      <c r="K355" s="58"/>
      <c r="L355" s="57"/>
    </row>
    <row r="356" spans="2:12" s="4" customFormat="1" ht="12.75">
      <c r="B356" s="115"/>
      <c r="C356" s="115"/>
      <c r="D356" s="115"/>
      <c r="E356" s="143"/>
      <c r="F356" s="115"/>
      <c r="G356" s="115"/>
      <c r="H356" s="115"/>
      <c r="I356" s="57">
        <f>'[1]1'!$D$47</f>
        <v>25443600</v>
      </c>
      <c r="J356" s="58"/>
      <c r="K356" s="58"/>
      <c r="L356" s="57">
        <f>'[1]1'!$E$47</f>
        <v>26673800</v>
      </c>
    </row>
    <row r="357" spans="2:12" s="4" customFormat="1" ht="12.75">
      <c r="B357" s="115"/>
      <c r="C357" s="115"/>
      <c r="D357" s="115"/>
      <c r="E357" s="143"/>
      <c r="F357" s="115"/>
      <c r="G357" s="115"/>
      <c r="H357" s="115"/>
      <c r="I357" s="57"/>
      <c r="J357" s="58"/>
      <c r="K357" s="58"/>
      <c r="L357" s="57"/>
    </row>
    <row r="358" spans="2:12" s="4" customFormat="1" ht="12.75">
      <c r="B358" s="115"/>
      <c r="C358" s="115"/>
      <c r="D358" s="115"/>
      <c r="E358" s="143"/>
      <c r="F358" s="115"/>
      <c r="G358" s="115"/>
      <c r="H358" s="115"/>
      <c r="I358" s="57">
        <f>I293-I356</f>
        <v>0</v>
      </c>
      <c r="J358" s="58"/>
      <c r="K358" s="58"/>
      <c r="L358" s="57">
        <f>L293-L356</f>
        <v>0</v>
      </c>
    </row>
    <row r="359" spans="2:12" s="4" customFormat="1" ht="12.75">
      <c r="B359" s="115"/>
      <c r="C359" s="115"/>
      <c r="D359" s="115"/>
      <c r="E359" s="143"/>
      <c r="F359" s="115"/>
      <c r="G359" s="115"/>
      <c r="H359" s="115"/>
      <c r="I359" s="57"/>
      <c r="J359" s="58"/>
      <c r="K359" s="58"/>
      <c r="L359" s="57"/>
    </row>
    <row r="360" spans="2:12" s="4" customFormat="1" ht="12.75">
      <c r="B360" s="115"/>
      <c r="C360" s="115"/>
      <c r="D360" s="115"/>
      <c r="E360" s="143"/>
      <c r="F360" s="115"/>
      <c r="G360" s="115"/>
      <c r="H360" s="115"/>
      <c r="I360" s="57"/>
      <c r="J360" s="58"/>
      <c r="K360" s="58"/>
      <c r="L360" s="57"/>
    </row>
    <row r="361" spans="2:12" s="4" customFormat="1" ht="12.75">
      <c r="B361" s="115"/>
      <c r="C361" s="115"/>
      <c r="D361" s="115"/>
      <c r="E361" s="143"/>
      <c r="F361" s="115"/>
      <c r="G361" s="115"/>
      <c r="H361" s="115"/>
      <c r="I361" s="57"/>
      <c r="J361" s="58"/>
      <c r="K361" s="58"/>
      <c r="L361" s="57"/>
    </row>
    <row r="362" spans="2:12" s="4" customFormat="1" ht="12.75">
      <c r="B362" s="115"/>
      <c r="C362" s="115"/>
      <c r="D362" s="115"/>
      <c r="E362" s="143"/>
      <c r="F362" s="115"/>
      <c r="G362" s="115"/>
      <c r="H362" s="115"/>
      <c r="I362" s="57"/>
      <c r="J362" s="58"/>
      <c r="K362" s="58"/>
      <c r="L362" s="57"/>
    </row>
    <row r="363" spans="2:12" s="4" customFormat="1" ht="12.75">
      <c r="B363" s="115"/>
      <c r="C363" s="115"/>
      <c r="D363" s="115"/>
      <c r="E363" s="143"/>
      <c r="F363" s="115"/>
      <c r="G363" s="115"/>
      <c r="H363" s="115"/>
      <c r="I363" s="53"/>
      <c r="L363" s="53"/>
    </row>
    <row r="364" spans="2:12" s="4" customFormat="1" ht="12.75">
      <c r="B364" s="115"/>
      <c r="C364" s="115"/>
      <c r="D364" s="115"/>
      <c r="E364" s="143"/>
      <c r="F364" s="115"/>
      <c r="G364" s="115"/>
      <c r="H364" s="115"/>
      <c r="I364" s="53"/>
      <c r="L364" s="53"/>
    </row>
    <row r="365" spans="2:12" s="4" customFormat="1" ht="12.75">
      <c r="B365" s="115"/>
      <c r="C365" s="115"/>
      <c r="D365" s="115"/>
      <c r="E365" s="143"/>
      <c r="F365" s="115"/>
      <c r="G365" s="115"/>
      <c r="H365" s="115"/>
      <c r="I365" s="53"/>
      <c r="L365" s="53"/>
    </row>
    <row r="366" spans="2:12" s="4" customFormat="1" ht="12.75">
      <c r="B366" s="115"/>
      <c r="C366" s="115"/>
      <c r="D366" s="115"/>
      <c r="E366" s="143"/>
      <c r="F366" s="115"/>
      <c r="G366" s="115"/>
      <c r="H366" s="115"/>
      <c r="I366" s="53"/>
      <c r="L366" s="53"/>
    </row>
    <row r="367" spans="2:12" s="4" customFormat="1" ht="12.75">
      <c r="B367" s="115"/>
      <c r="C367" s="115"/>
      <c r="D367" s="115"/>
      <c r="E367" s="143"/>
      <c r="F367" s="115"/>
      <c r="G367" s="115"/>
      <c r="H367" s="115"/>
      <c r="I367" s="53"/>
      <c r="L367" s="53"/>
    </row>
    <row r="368" spans="2:12" s="4" customFormat="1" ht="12.75">
      <c r="B368" s="115"/>
      <c r="C368" s="115"/>
      <c r="D368" s="115"/>
      <c r="E368" s="143"/>
      <c r="F368" s="115"/>
      <c r="G368" s="115"/>
      <c r="H368" s="115"/>
      <c r="I368" s="53"/>
      <c r="L368" s="53"/>
    </row>
    <row r="369" spans="2:12" s="4" customFormat="1" ht="12.75">
      <c r="B369" s="115"/>
      <c r="C369" s="115"/>
      <c r="D369" s="115"/>
      <c r="E369" s="143"/>
      <c r="F369" s="115"/>
      <c r="G369" s="115"/>
      <c r="H369" s="115"/>
      <c r="I369" s="53"/>
      <c r="L369" s="53"/>
    </row>
    <row r="370" spans="2:12" s="4" customFormat="1" ht="12.75">
      <c r="B370" s="115"/>
      <c r="C370" s="115"/>
      <c r="D370" s="115"/>
      <c r="E370" s="143"/>
      <c r="F370" s="115"/>
      <c r="G370" s="115"/>
      <c r="H370" s="115"/>
      <c r="I370" s="53"/>
      <c r="L370" s="53"/>
    </row>
    <row r="371" spans="2:12" s="4" customFormat="1" ht="12.75">
      <c r="B371" s="115"/>
      <c r="C371" s="115"/>
      <c r="D371" s="115"/>
      <c r="E371" s="143"/>
      <c r="F371" s="115"/>
      <c r="G371" s="115"/>
      <c r="H371" s="115"/>
      <c r="I371" s="53"/>
      <c r="L371" s="53"/>
    </row>
    <row r="372" spans="2:12" s="4" customFormat="1" ht="12.75">
      <c r="B372" s="115"/>
      <c r="C372" s="115"/>
      <c r="D372" s="115"/>
      <c r="E372" s="143"/>
      <c r="F372" s="115"/>
      <c r="G372" s="115"/>
      <c r="H372" s="115"/>
      <c r="I372" s="53"/>
      <c r="L372" s="53"/>
    </row>
    <row r="373" spans="2:12" s="4" customFormat="1" ht="12.75">
      <c r="B373" s="115"/>
      <c r="C373" s="115"/>
      <c r="D373" s="115"/>
      <c r="E373" s="143"/>
      <c r="F373" s="115"/>
      <c r="G373" s="115"/>
      <c r="H373" s="115"/>
      <c r="I373" s="53"/>
      <c r="L373" s="53"/>
    </row>
    <row r="374" spans="2:12" s="4" customFormat="1" ht="12.75">
      <c r="B374" s="115"/>
      <c r="C374" s="115"/>
      <c r="D374" s="115"/>
      <c r="E374" s="143"/>
      <c r="F374" s="115"/>
      <c r="G374" s="115"/>
      <c r="H374" s="115"/>
      <c r="I374" s="53"/>
      <c r="L374" s="53"/>
    </row>
    <row r="375" spans="2:12" s="4" customFormat="1" ht="12.75">
      <c r="B375" s="115"/>
      <c r="C375" s="115"/>
      <c r="D375" s="115"/>
      <c r="E375" s="143"/>
      <c r="F375" s="115"/>
      <c r="G375" s="115"/>
      <c r="H375" s="115"/>
      <c r="I375" s="53"/>
      <c r="L375" s="53"/>
    </row>
    <row r="376" spans="2:12" s="4" customFormat="1" ht="12.75">
      <c r="B376" s="115"/>
      <c r="C376" s="115"/>
      <c r="D376" s="115"/>
      <c r="E376" s="143"/>
      <c r="F376" s="115"/>
      <c r="G376" s="115"/>
      <c r="H376" s="115"/>
      <c r="I376" s="53"/>
      <c r="L376" s="53"/>
    </row>
    <row r="377" spans="2:12" s="4" customFormat="1" ht="12.75">
      <c r="B377" s="115"/>
      <c r="C377" s="115"/>
      <c r="D377" s="115"/>
      <c r="E377" s="143"/>
      <c r="F377" s="115"/>
      <c r="G377" s="115"/>
      <c r="H377" s="115"/>
      <c r="I377" s="53"/>
      <c r="L377" s="53"/>
    </row>
    <row r="378" spans="2:12" s="4" customFormat="1" ht="12.75">
      <c r="B378" s="115"/>
      <c r="C378" s="115"/>
      <c r="D378" s="115"/>
      <c r="E378" s="143"/>
      <c r="F378" s="115"/>
      <c r="G378" s="115"/>
      <c r="H378" s="115"/>
      <c r="I378" s="53"/>
      <c r="L378" s="53"/>
    </row>
    <row r="379" spans="2:12" s="4" customFormat="1" ht="12.75">
      <c r="B379" s="115"/>
      <c r="C379" s="115"/>
      <c r="D379" s="115"/>
      <c r="E379" s="143"/>
      <c r="F379" s="115"/>
      <c r="G379" s="115"/>
      <c r="H379" s="115"/>
      <c r="I379" s="53"/>
      <c r="L379" s="53"/>
    </row>
    <row r="380" spans="2:12" s="4" customFormat="1" ht="12.75">
      <c r="B380" s="115"/>
      <c r="C380" s="115"/>
      <c r="D380" s="115"/>
      <c r="E380" s="143"/>
      <c r="F380" s="115"/>
      <c r="G380" s="115"/>
      <c r="H380" s="115"/>
      <c r="I380" s="53"/>
      <c r="L380" s="53"/>
    </row>
    <row r="381" spans="2:12" s="4" customFormat="1" ht="12.75">
      <c r="B381" s="115"/>
      <c r="C381" s="115"/>
      <c r="D381" s="115"/>
      <c r="E381" s="143"/>
      <c r="F381" s="115"/>
      <c r="G381" s="115"/>
      <c r="H381" s="115"/>
      <c r="I381" s="53"/>
      <c r="L381" s="53"/>
    </row>
    <row r="382" spans="2:12" s="4" customFormat="1" ht="12.75">
      <c r="B382" s="115"/>
      <c r="C382" s="115"/>
      <c r="D382" s="115"/>
      <c r="E382" s="143"/>
      <c r="F382" s="115"/>
      <c r="G382" s="115"/>
      <c r="H382" s="115"/>
      <c r="I382" s="53"/>
      <c r="L382" s="53"/>
    </row>
    <row r="383" spans="2:12" s="4" customFormat="1" ht="12.75">
      <c r="B383" s="115"/>
      <c r="C383" s="115"/>
      <c r="D383" s="115"/>
      <c r="E383" s="143"/>
      <c r="F383" s="115"/>
      <c r="G383" s="115"/>
      <c r="H383" s="115"/>
      <c r="I383" s="53"/>
      <c r="L383" s="53"/>
    </row>
    <row r="384" spans="2:12" s="4" customFormat="1" ht="12.75">
      <c r="B384" s="115"/>
      <c r="C384" s="115"/>
      <c r="D384" s="115"/>
      <c r="E384" s="143"/>
      <c r="F384" s="115"/>
      <c r="G384" s="115"/>
      <c r="H384" s="115"/>
      <c r="I384" s="53"/>
      <c r="L384" s="53"/>
    </row>
    <row r="385" spans="2:12" s="4" customFormat="1" ht="12.75">
      <c r="B385" s="115"/>
      <c r="C385" s="115"/>
      <c r="D385" s="115"/>
      <c r="E385" s="143"/>
      <c r="F385" s="115"/>
      <c r="G385" s="115"/>
      <c r="H385" s="115"/>
      <c r="I385" s="53"/>
      <c r="L385" s="53"/>
    </row>
    <row r="386" spans="2:12" s="4" customFormat="1" ht="12.75">
      <c r="B386" s="115"/>
      <c r="C386" s="115"/>
      <c r="D386" s="115"/>
      <c r="E386" s="143"/>
      <c r="F386" s="115"/>
      <c r="G386" s="115"/>
      <c r="H386" s="115"/>
      <c r="I386" s="53"/>
      <c r="L386" s="53"/>
    </row>
    <row r="387" spans="2:12" s="4" customFormat="1" ht="12.75">
      <c r="B387" s="115"/>
      <c r="C387" s="115"/>
      <c r="D387" s="115"/>
      <c r="E387" s="143"/>
      <c r="F387" s="115"/>
      <c r="G387" s="115"/>
      <c r="H387" s="115"/>
      <c r="I387" s="53"/>
      <c r="L387" s="53"/>
    </row>
    <row r="388" spans="2:12" s="4" customFormat="1" ht="12.75">
      <c r="B388" s="115"/>
      <c r="C388" s="115"/>
      <c r="D388" s="115"/>
      <c r="E388" s="143"/>
      <c r="F388" s="115"/>
      <c r="G388" s="115"/>
      <c r="H388" s="115"/>
      <c r="I388" s="53"/>
      <c r="L388" s="53"/>
    </row>
    <row r="389" spans="2:12" s="4" customFormat="1" ht="12.75">
      <c r="B389" s="115"/>
      <c r="C389" s="115"/>
      <c r="D389" s="115"/>
      <c r="E389" s="143"/>
      <c r="F389" s="115"/>
      <c r="G389" s="115"/>
      <c r="H389" s="115"/>
      <c r="I389" s="53"/>
      <c r="L389" s="53"/>
    </row>
    <row r="390" spans="2:12" s="4" customFormat="1" ht="12.75">
      <c r="B390" s="115"/>
      <c r="C390" s="115"/>
      <c r="D390" s="115"/>
      <c r="E390" s="143"/>
      <c r="F390" s="115"/>
      <c r="G390" s="115"/>
      <c r="H390" s="115"/>
      <c r="I390" s="53"/>
      <c r="L390" s="53"/>
    </row>
    <row r="391" spans="2:12" s="4" customFormat="1" ht="12.75">
      <c r="B391" s="115"/>
      <c r="C391" s="115"/>
      <c r="D391" s="115"/>
      <c r="E391" s="115"/>
      <c r="F391" s="115"/>
      <c r="G391" s="115"/>
      <c r="H391" s="115"/>
      <c r="I391" s="53"/>
      <c r="L391" s="53"/>
    </row>
    <row r="392" spans="2:12" s="4" customFormat="1" ht="12.75">
      <c r="B392" s="115"/>
      <c r="C392" s="115"/>
      <c r="D392" s="115"/>
      <c r="E392" s="115"/>
      <c r="F392" s="115"/>
      <c r="G392" s="115"/>
      <c r="H392" s="115"/>
      <c r="I392" s="53"/>
      <c r="L392" s="53"/>
    </row>
    <row r="393" spans="2:12" s="4" customFormat="1" ht="12.75">
      <c r="B393" s="115"/>
      <c r="C393" s="115"/>
      <c r="D393" s="115"/>
      <c r="E393" s="115"/>
      <c r="F393" s="115"/>
      <c r="G393" s="115"/>
      <c r="H393" s="115"/>
      <c r="I393" s="53"/>
      <c r="L393" s="53"/>
    </row>
    <row r="394" spans="2:12" s="4" customFormat="1" ht="12.75">
      <c r="B394" s="115"/>
      <c r="C394" s="115"/>
      <c r="D394" s="115"/>
      <c r="E394" s="115"/>
      <c r="F394" s="115"/>
      <c r="G394" s="115"/>
      <c r="H394" s="115"/>
      <c r="I394" s="53"/>
      <c r="L394" s="53"/>
    </row>
    <row r="395" spans="2:12" s="4" customFormat="1" ht="12.75">
      <c r="B395" s="115"/>
      <c r="C395" s="115"/>
      <c r="D395" s="115"/>
      <c r="E395" s="115"/>
      <c r="F395" s="115"/>
      <c r="G395" s="115"/>
      <c r="H395" s="115"/>
      <c r="I395" s="53"/>
      <c r="L395" s="53"/>
    </row>
    <row r="396" spans="2:12" s="4" customFormat="1" ht="12.75">
      <c r="B396" s="115"/>
      <c r="C396" s="115"/>
      <c r="D396" s="115"/>
      <c r="E396" s="115"/>
      <c r="F396" s="115"/>
      <c r="G396" s="115"/>
      <c r="H396" s="115"/>
      <c r="I396" s="53"/>
      <c r="L396" s="53"/>
    </row>
    <row r="397" spans="2:12" s="4" customFormat="1" ht="12.75">
      <c r="B397" s="115"/>
      <c r="C397" s="115"/>
      <c r="D397" s="115"/>
      <c r="E397" s="115"/>
      <c r="F397" s="115"/>
      <c r="G397" s="115"/>
      <c r="H397" s="115"/>
      <c r="I397" s="53"/>
      <c r="L397" s="53"/>
    </row>
    <row r="398" spans="2:12" s="4" customFormat="1" ht="12.75">
      <c r="B398" s="115"/>
      <c r="C398" s="115"/>
      <c r="D398" s="115"/>
      <c r="E398" s="115"/>
      <c r="F398" s="115"/>
      <c r="G398" s="115"/>
      <c r="H398" s="115"/>
      <c r="I398" s="53"/>
      <c r="L398" s="53"/>
    </row>
    <row r="399" spans="2:12" s="4" customFormat="1" ht="12.75">
      <c r="B399" s="115"/>
      <c r="C399" s="115"/>
      <c r="D399" s="115"/>
      <c r="E399" s="115"/>
      <c r="F399" s="115"/>
      <c r="G399" s="115"/>
      <c r="H399" s="115"/>
      <c r="I399" s="53"/>
      <c r="L399" s="53"/>
    </row>
    <row r="400" spans="2:12" s="4" customFormat="1" ht="12.75">
      <c r="B400" s="115"/>
      <c r="C400" s="115"/>
      <c r="D400" s="115"/>
      <c r="E400" s="115"/>
      <c r="F400" s="115"/>
      <c r="G400" s="115"/>
      <c r="H400" s="115"/>
      <c r="I400" s="53"/>
      <c r="L400" s="53"/>
    </row>
    <row r="401" spans="2:12" s="4" customFormat="1" ht="12.75">
      <c r="B401" s="115"/>
      <c r="C401" s="115"/>
      <c r="D401" s="115"/>
      <c r="E401" s="115"/>
      <c r="F401" s="115"/>
      <c r="G401" s="115"/>
      <c r="H401" s="115"/>
      <c r="I401" s="53"/>
      <c r="L401" s="53"/>
    </row>
    <row r="402" spans="2:12" s="4" customFormat="1" ht="12.75">
      <c r="B402" s="115"/>
      <c r="C402" s="115"/>
      <c r="D402" s="115"/>
      <c r="E402" s="115"/>
      <c r="F402" s="115"/>
      <c r="G402" s="115"/>
      <c r="H402" s="115"/>
      <c r="I402" s="53"/>
      <c r="L402" s="53"/>
    </row>
    <row r="403" spans="2:12" s="4" customFormat="1" ht="12.75">
      <c r="B403" s="115"/>
      <c r="C403" s="115"/>
      <c r="D403" s="115"/>
      <c r="E403" s="115"/>
      <c r="F403" s="115"/>
      <c r="G403" s="115"/>
      <c r="H403" s="115"/>
      <c r="I403" s="53"/>
      <c r="L403" s="53"/>
    </row>
    <row r="404" spans="2:12" s="4" customFormat="1" ht="12.75">
      <c r="B404" s="115"/>
      <c r="C404" s="115"/>
      <c r="D404" s="115"/>
      <c r="E404" s="115"/>
      <c r="F404" s="115"/>
      <c r="G404" s="115"/>
      <c r="H404" s="115"/>
      <c r="I404" s="53"/>
      <c r="L404" s="53"/>
    </row>
    <row r="405" spans="9:12" s="4" customFormat="1" ht="12.75">
      <c r="I405" s="53"/>
      <c r="L405" s="53"/>
    </row>
    <row r="406" spans="9:12" s="4" customFormat="1" ht="12.75">
      <c r="I406" s="53"/>
      <c r="L406" s="53"/>
    </row>
    <row r="407" spans="9:12" s="4" customFormat="1" ht="12.75">
      <c r="I407" s="53"/>
      <c r="L407" s="53"/>
    </row>
    <row r="408" spans="9:12" s="4" customFormat="1" ht="12.75">
      <c r="I408" s="53"/>
      <c r="L408" s="53"/>
    </row>
    <row r="409" spans="9:12" s="4" customFormat="1" ht="12.75">
      <c r="I409" s="53"/>
      <c r="L409" s="53"/>
    </row>
    <row r="410" spans="9:12" s="4" customFormat="1" ht="12.75">
      <c r="I410" s="53"/>
      <c r="L410" s="53"/>
    </row>
    <row r="411" spans="9:12" s="4" customFormat="1" ht="12.75">
      <c r="I411" s="53"/>
      <c r="L411" s="53"/>
    </row>
    <row r="412" spans="9:12" s="4" customFormat="1" ht="12.75">
      <c r="I412" s="53"/>
      <c r="L412" s="53"/>
    </row>
    <row r="413" spans="9:12" s="4" customFormat="1" ht="12.75">
      <c r="I413" s="53">
        <v>24712000</v>
      </c>
      <c r="L413" s="53">
        <v>26041500</v>
      </c>
    </row>
    <row r="414" spans="9:12" s="4" customFormat="1" ht="12.75">
      <c r="I414" s="53"/>
      <c r="L414" s="53"/>
    </row>
    <row r="415" spans="9:12" s="4" customFormat="1" ht="12.75">
      <c r="I415" s="53">
        <f>I293-I413</f>
        <v>731600</v>
      </c>
      <c r="L415" s="53">
        <f>L293-L413</f>
        <v>632300</v>
      </c>
    </row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</sheetData>
  <mergeCells count="13">
    <mergeCell ref="G13:G15"/>
    <mergeCell ref="H13:N13"/>
    <mergeCell ref="H14:K14"/>
    <mergeCell ref="A10:N10"/>
    <mergeCell ref="A11:N11"/>
    <mergeCell ref="A12:N12"/>
    <mergeCell ref="A13:A15"/>
    <mergeCell ref="B13:B15"/>
    <mergeCell ref="C13:C15"/>
    <mergeCell ref="D13:D15"/>
    <mergeCell ref="E13:E15"/>
    <mergeCell ref="F13:F15"/>
    <mergeCell ref="L14:N14"/>
  </mergeCells>
  <printOptions horizontalCentered="1"/>
  <pageMargins left="0.3937007874015748" right="0.07874015748031496" top="0.5905511811023623" bottom="0.3937007874015748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2013-02-11T02:49:02Z</cp:lastPrinted>
  <dcterms:created xsi:type="dcterms:W3CDTF">2006-11-09T04:14:19Z</dcterms:created>
  <dcterms:modified xsi:type="dcterms:W3CDTF">2013-02-11T02:49:10Z</dcterms:modified>
  <cp:category/>
  <cp:version/>
  <cp:contentType/>
  <cp:contentStatus/>
</cp:coreProperties>
</file>